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ZANAHORIA" sheetId="11" r:id="rId1"/>
  </sheets>
  <definedNames>
    <definedName name="_xlnm.Print_Area" localSheetId="0">ZANAHORIA!$A$1:$G$96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1" l="1"/>
  <c r="G54" i="11"/>
  <c r="G55" i="11"/>
  <c r="G56" i="11"/>
  <c r="G57" i="11"/>
  <c r="G47" i="11"/>
  <c r="G48" i="11"/>
  <c r="G49" i="11"/>
  <c r="G50" i="11"/>
  <c r="G51" i="11"/>
  <c r="G52" i="11"/>
  <c r="G46" i="11"/>
  <c r="G35" i="11"/>
  <c r="G36" i="11"/>
  <c r="G37" i="11"/>
  <c r="G38" i="11"/>
  <c r="G39" i="11"/>
  <c r="G40" i="11"/>
  <c r="G34" i="11"/>
  <c r="G62" i="11" l="1"/>
  <c r="G24" i="11"/>
  <c r="G23" i="11"/>
  <c r="G22" i="11"/>
  <c r="G21" i="11"/>
  <c r="G12" i="11"/>
  <c r="G58" i="11" l="1"/>
  <c r="C85" i="11" s="1"/>
  <c r="G25" i="11"/>
  <c r="C83" i="11"/>
  <c r="G68" i="11"/>
  <c r="G63" i="11"/>
  <c r="C86" i="11" s="1"/>
  <c r="G41" i="11" l="1"/>
  <c r="C84" i="11" s="1"/>
  <c r="C82" i="11"/>
  <c r="G65" i="11" l="1"/>
  <c r="G66" i="11" s="1"/>
  <c r="C87" i="11" s="1"/>
  <c r="C88" i="11" s="1"/>
  <c r="D85" i="11" s="1"/>
  <c r="D82" i="11" l="1"/>
  <c r="D87" i="11"/>
  <c r="D86" i="11"/>
  <c r="D84" i="11"/>
  <c r="G67" i="11"/>
  <c r="G69" i="11" s="1"/>
  <c r="D88" i="11" l="1"/>
  <c r="C93" i="11"/>
  <c r="E93" i="11"/>
  <c r="D93" i="11"/>
</calcChain>
</file>

<file path=xl/sharedStrings.xml><?xml version="1.0" encoding="utf-8"?>
<sst xmlns="http://schemas.openxmlformats.org/spreadsheetml/2006/main" count="156" uniqueCount="114">
  <si>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</si>
  <si>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</si>
  <si>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</si>
  <si>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</si>
  <si>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</si>
  <si>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</si>
  <si>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</si>
  <si>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</si>
  <si>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</si>
  <si>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</si>
  <si>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</si>
  <si>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</si>
  <si>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</si>
  <si>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</si>
  <si>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</si>
  <si>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</si>
  <si>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</si>
  <si>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</si>
  <si>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</si>
  <si>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</si>
  <si>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</si>
  <si>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</si>
  <si>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</si>
  <si>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</si>
  <si>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</si>
  <si>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</si>
  <si>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</si>
  <si>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</si>
  <si>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</si>
  <si>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</si>
  <si>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</si>
  <si>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</si>
  <si>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</si>
  <si>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</si>
  <si>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</si>
  <si>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</si>
  <si>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</si>
  <si>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</si>
  <si>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</si>
  <si>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</si>
  <si>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</si>
  <si>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</si>
  <si>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</si>
  <si>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</si>
  <si>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</si>
  <si>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</si>
  <si>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</si>
  <si>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</si>
  <si>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</si>
  <si>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</si>
  <si>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</si>
  <si>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</si>
  <si>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</si>
  <si>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</si>
  <si>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</si>
  <si>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</si>
  <si>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LOS ANGELES</t>
  </si>
  <si>
    <t>TODAS</t>
  </si>
  <si>
    <t>Septiembre</t>
  </si>
  <si>
    <t>Diciembre</t>
  </si>
  <si>
    <t>Siembra</t>
  </si>
  <si>
    <t>Lt</t>
  </si>
  <si>
    <t>ZANAHORIA</t>
  </si>
  <si>
    <t>CORDOVA</t>
  </si>
  <si>
    <t>MEDIO-ALTO</t>
  </si>
  <si>
    <t>Mercado Local</t>
  </si>
  <si>
    <t>Sequía</t>
  </si>
  <si>
    <t>Limpia de terreno</t>
  </si>
  <si>
    <t>Julio-Agosto</t>
  </si>
  <si>
    <t>Riegos</t>
  </si>
  <si>
    <t>Septiembre-Febrero</t>
  </si>
  <si>
    <t>Cosecha, lavado, ensacado y carga</t>
  </si>
  <si>
    <t>Enero-Febrero</t>
  </si>
  <si>
    <t>Aradura</t>
  </si>
  <si>
    <t>Julio-Septiembre</t>
  </si>
  <si>
    <t>Rastraje</t>
  </si>
  <si>
    <t>Agosto-Septiembre</t>
  </si>
  <si>
    <t>Acequiadura</t>
  </si>
  <si>
    <t>Septiembre-Octubre</t>
  </si>
  <si>
    <t>Aplicación agroquímico</t>
  </si>
  <si>
    <t>Septiembre-Noviembre</t>
  </si>
  <si>
    <t>Acarreo de insumos</t>
  </si>
  <si>
    <t>Cultivación y surcos</t>
  </si>
  <si>
    <t>Octubre</t>
  </si>
  <si>
    <t xml:space="preserve">SEMILLA </t>
  </si>
  <si>
    <t>Semilla</t>
  </si>
  <si>
    <t>Kg</t>
  </si>
  <si>
    <t>FUNGICIDA</t>
  </si>
  <si>
    <t>Metalaxil MZ 58</t>
  </si>
  <si>
    <t>FERTILIZANTE</t>
  </si>
  <si>
    <t>Mezla 5/25/20</t>
  </si>
  <si>
    <t>Muriato de potasio</t>
  </si>
  <si>
    <t>octubre</t>
  </si>
  <si>
    <t>Terra-sorb foliar</t>
  </si>
  <si>
    <t>ha</t>
  </si>
  <si>
    <t>Noviembre</t>
  </si>
  <si>
    <t>HERBICIDA</t>
  </si>
  <si>
    <t>Linurex</t>
  </si>
  <si>
    <t>Centurion Super</t>
  </si>
  <si>
    <t>Octubre-Noviembre</t>
  </si>
  <si>
    <t>INSECTICIDA</t>
  </si>
  <si>
    <t>Lorsban 4E</t>
  </si>
  <si>
    <t>Sacos</t>
  </si>
  <si>
    <t>Un</t>
  </si>
  <si>
    <t>RENDIMIENTO (kg /Há.)</t>
  </si>
  <si>
    <t>PRECIO ESPERADO ($/kg)</t>
  </si>
  <si>
    <t>Rendimiento (kg/hà)</t>
  </si>
  <si>
    <t>Costo unitario ($/kg) (*)</t>
  </si>
  <si>
    <t>ESCENARIOS COSTO UNITARIO  ($/kg)</t>
  </si>
  <si>
    <t>JH</t>
  </si>
  <si>
    <t>HM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</si>
  <si>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</si>
  <si>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</si>
  <si>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Dic. 2023-marzo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</si>
</sst>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-40A]mmm\-yy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7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3" fontId="7" fillId="10" borderId="2" xfId="0" applyNumberFormat="1" applyFont="1" applyFill="1" applyBorder="1" applyAlignment="1">
      <alignment horizontal="right"/>
    </xf>
    <xf numFmtId="0" fontId="7" fillId="10" borderId="2" xfId="0" applyFont="1" applyFill="1" applyBorder="1" applyAlignment="1">
      <alignment horizontal="right"/>
    </xf>
    <xf numFmtId="166" fontId="7" fillId="10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1" applyFont="1" applyBorder="1" applyAlignment="1" applyProtection="1">
      <alignment horizontal="center"/>
    </xf>
    <xf numFmtId="3" fontId="2" fillId="0" borderId="2" xfId="1" applyNumberFormat="1" applyFont="1" applyBorder="1" applyAlignment="1" applyProtection="1">
      <alignment horizontal="right"/>
    </xf>
    <xf numFmtId="3" fontId="8" fillId="0" borderId="2" xfId="1" applyNumberFormat="1" applyFont="1" applyBorder="1" applyAlignment="1" applyProtection="1">
      <alignment horizontal="right"/>
    </xf>
    <xf numFmtId="0" fontId="8" fillId="0" borderId="2" xfId="0" applyFont="1" applyFill="1" applyBorder="1" applyAlignment="1"/>
    <xf numFmtId="0" fontId="7" fillId="0" borderId="2" xfId="0" applyFont="1" applyBorder="1" applyAlignment="1">
      <alignment horizontal="left"/>
    </xf>
    <xf numFmtId="0" fontId="9" fillId="10" borderId="2" xfId="0" applyFont="1" applyFill="1" applyBorder="1" applyAlignment="1">
      <alignment wrapText="1"/>
    </xf>
    <xf numFmtId="3" fontId="7" fillId="0" borderId="2" xfId="0" applyNumberFormat="1" applyFont="1" applyBorder="1" applyAlignment="1"/>
    <xf numFmtId="3" fontId="8" fillId="10" borderId="2" xfId="0" applyNumberFormat="1" applyFont="1" applyFill="1" applyBorder="1" applyAlignment="1"/>
    <xf numFmtId="0" fontId="8" fillId="10" borderId="2" xfId="1" applyFont="1" applyFill="1" applyBorder="1" applyAlignment="1" applyProtection="1"/>
    <xf numFmtId="0" fontId="10" fillId="0" borderId="2" xfId="0" applyFont="1" applyBorder="1" applyAlignment="1"/>
    <xf numFmtId="0" fontId="8" fillId="0" borderId="2" xfId="0" applyFont="1" applyBorder="1" applyAlignment="1"/>
    <xf numFmtId="0" fontId="2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1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1" fillId="2" borderId="2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1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1" fillId="8" borderId="2" xfId="0" applyNumberFormat="1" applyFont="1" applyFill="1" applyBorder="1" applyAlignment="1">
      <alignment vertical="center"/>
    </xf>
    <xf numFmtId="9" fontId="11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3" fontId="11" fillId="8" borderId="2" xfId="0" applyNumberFormat="1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7" fillId="10" borderId="2" xfId="0" applyFont="1" applyFill="1" applyBorder="1" applyAlignment="1">
      <alignment horizontal="right" vertical="center" wrapText="1"/>
    </xf>
    <xf numFmtId="0" fontId="7" fillId="10" borderId="2" xfId="0" applyFont="1" applyFill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609600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609600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857250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295273</xdr:colOff>
      <xdr:row>1</xdr:row>
      <xdr:rowOff>0</xdr:rowOff>
    </xdr:from>
    <xdr:to>
      <xdr:col>6</xdr:col>
      <xdr:colOff>933449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3" y="190500"/>
          <a:ext cx="64960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94"/>
  <sheetViews>
    <sheetView tabSelected="1" workbookViewId="0">
      <selection sqref="A1:G96"/>
    </sheetView>
  </sheetViews>
  <sheetFormatPr baseColWidth="10" defaultColWidth="10.85546875" defaultRowHeight="11.25" customHeight="1"/>
  <cols>
    <col min="1" max="1" width="4.42578125" style="10" customWidth="1"/>
    <col min="2" max="2" width="18.7109375" style="10" customWidth="1"/>
    <col min="3" max="3" width="19.42578125" style="10" customWidth="1"/>
    <col min="4" max="4" width="9.42578125" style="10" customWidth="1"/>
    <col min="5" max="5" width="19.28515625" style="10" customWidth="1"/>
    <col min="6" max="6" width="16.5703125" style="10" customWidth="1"/>
    <col min="7" max="7" width="14.42578125" style="10" customWidth="1"/>
    <col min="8" max="243" width="10.85546875" style="10" customWidth="1"/>
    <col min="244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74" t="s">
        <v>0</v>
      </c>
      <c r="C9" s="92" t="s">
        <v>62</v>
      </c>
      <c r="D9" s="9"/>
      <c r="E9" s="86" t="s">
        <v>104</v>
      </c>
      <c r="F9" s="87"/>
      <c r="G9" s="12">
        <v>55000</v>
      </c>
    </row>
    <row r="10" spans="1:7" ht="12.75">
      <c r="A10" s="9"/>
      <c r="B10" s="5" t="s">
        <v>1</v>
      </c>
      <c r="C10" s="93" t="s">
        <v>63</v>
      </c>
      <c r="D10" s="9"/>
      <c r="E10" s="88" t="s">
        <v>2</v>
      </c>
      <c r="F10" s="89"/>
      <c r="G10" s="14">
        <v>45261</v>
      </c>
    </row>
    <row r="11" spans="1:7" ht="12.75">
      <c r="A11" s="9"/>
      <c r="B11" s="5" t="s">
        <v>3</v>
      </c>
      <c r="C11" s="93" t="s">
        <v>64</v>
      </c>
      <c r="D11" s="9"/>
      <c r="E11" s="88" t="s">
        <v>105</v>
      </c>
      <c r="F11" s="89"/>
      <c r="G11" s="12">
        <v>180</v>
      </c>
    </row>
    <row r="12" spans="1:7" ht="11.25" customHeight="1">
      <c r="A12" s="9"/>
      <c r="B12" s="5" t="s">
        <v>4</v>
      </c>
      <c r="C12" s="93" t="s">
        <v>55</v>
      </c>
      <c r="D12" s="9"/>
      <c r="E12" s="6" t="s">
        <v>5</v>
      </c>
      <c r="F12" s="7"/>
      <c r="G12" s="12">
        <f>G9*G11</f>
        <v>9900000</v>
      </c>
    </row>
    <row r="13" spans="1:7" ht="11.25" customHeight="1">
      <c r="A13" s="9"/>
      <c r="B13" s="5" t="s">
        <v>6</v>
      </c>
      <c r="C13" s="93" t="s">
        <v>56</v>
      </c>
      <c r="D13" s="9"/>
      <c r="E13" s="88" t="s">
        <v>7</v>
      </c>
      <c r="F13" s="89"/>
      <c r="G13" s="13" t="s">
        <v>65</v>
      </c>
    </row>
    <row r="14" spans="1:7" ht="13.5" customHeight="1">
      <c r="A14" s="9"/>
      <c r="B14" s="5" t="s">
        <v>8</v>
      </c>
      <c r="C14" s="93" t="s">
        <v>57</v>
      </c>
      <c r="D14" s="9"/>
      <c r="E14" s="88" t="s">
        <v>9</v>
      </c>
      <c r="F14" s="89"/>
      <c r="G14" s="14" t="s">
        <v>113</v>
      </c>
    </row>
    <row r="15" spans="1:7" ht="12.75">
      <c r="A15" s="9"/>
      <c r="B15" s="5" t="s">
        <v>10</v>
      </c>
      <c r="C15" s="94">
        <v>44927</v>
      </c>
      <c r="D15" s="9"/>
      <c r="E15" s="90" t="s">
        <v>11</v>
      </c>
      <c r="F15" s="91"/>
      <c r="G15" s="15" t="s">
        <v>66</v>
      </c>
    </row>
    <row r="16" spans="1:7" ht="12" customHeight="1">
      <c r="A16" s="9"/>
      <c r="B16" s="16"/>
      <c r="C16" s="17"/>
      <c r="D16" s="9"/>
      <c r="E16" s="9"/>
      <c r="F16" s="9"/>
      <c r="G16" s="18"/>
    </row>
    <row r="17" spans="1:7" ht="12" customHeight="1">
      <c r="A17" s="9"/>
      <c r="B17" s="84" t="s">
        <v>12</v>
      </c>
      <c r="C17" s="85"/>
      <c r="D17" s="85"/>
      <c r="E17" s="85"/>
      <c r="F17" s="85"/>
      <c r="G17" s="85"/>
    </row>
    <row r="18" spans="1:7" ht="12" customHeight="1">
      <c r="A18" s="9"/>
      <c r="B18" s="9"/>
      <c r="C18" s="19"/>
      <c r="D18" s="19"/>
      <c r="E18" s="19"/>
      <c r="F18" s="9"/>
      <c r="G18" s="9"/>
    </row>
    <row r="19" spans="1:7" ht="12" customHeight="1">
      <c r="A19" s="9"/>
      <c r="B19" s="20" t="s">
        <v>13</v>
      </c>
      <c r="C19" s="21"/>
      <c r="D19" s="21"/>
      <c r="E19" s="21"/>
      <c r="F19" s="21"/>
      <c r="G19" s="21"/>
    </row>
    <row r="20" spans="1:7" ht="12.75">
      <c r="A20" s="9"/>
      <c r="B20" s="75" t="s">
        <v>14</v>
      </c>
      <c r="C20" s="75" t="s">
        <v>15</v>
      </c>
      <c r="D20" s="75" t="s">
        <v>16</v>
      </c>
      <c r="E20" s="75" t="s">
        <v>17</v>
      </c>
      <c r="F20" s="75" t="s">
        <v>18</v>
      </c>
      <c r="G20" s="75" t="s">
        <v>19</v>
      </c>
    </row>
    <row r="21" spans="1:7" ht="12.75">
      <c r="A21" s="9"/>
      <c r="B21" s="22" t="s">
        <v>67</v>
      </c>
      <c r="C21" s="23" t="s">
        <v>109</v>
      </c>
      <c r="D21" s="23">
        <v>2</v>
      </c>
      <c r="E21" s="23" t="s">
        <v>68</v>
      </c>
      <c r="F21" s="24">
        <v>25000</v>
      </c>
      <c r="G21" s="24">
        <f>F21*D21</f>
        <v>50000</v>
      </c>
    </row>
    <row r="22" spans="1:7" ht="12.75">
      <c r="A22" s="9"/>
      <c r="B22" s="22" t="s">
        <v>60</v>
      </c>
      <c r="C22" s="23" t="s">
        <v>109</v>
      </c>
      <c r="D22" s="23">
        <v>2</v>
      </c>
      <c r="E22" s="23" t="s">
        <v>58</v>
      </c>
      <c r="F22" s="24">
        <v>25000</v>
      </c>
      <c r="G22" s="24">
        <f t="shared" ref="G22:G24" si="0">F22*D22</f>
        <v>50000</v>
      </c>
    </row>
    <row r="23" spans="1:7" ht="12.75" customHeight="1">
      <c r="A23" s="9"/>
      <c r="B23" s="22" t="s">
        <v>69</v>
      </c>
      <c r="C23" s="23" t="s">
        <v>109</v>
      </c>
      <c r="D23" s="23">
        <v>6</v>
      </c>
      <c r="E23" s="23" t="s">
        <v>70</v>
      </c>
      <c r="F23" s="24">
        <v>25000</v>
      </c>
      <c r="G23" s="24">
        <f t="shared" si="0"/>
        <v>150000</v>
      </c>
    </row>
    <row r="24" spans="1:7" ht="25.5" customHeight="1">
      <c r="A24" s="9"/>
      <c r="B24" s="22" t="s">
        <v>71</v>
      </c>
      <c r="C24" s="23" t="s">
        <v>109</v>
      </c>
      <c r="D24" s="23">
        <v>60</v>
      </c>
      <c r="E24" s="23" t="s">
        <v>72</v>
      </c>
      <c r="F24" s="24">
        <v>25000</v>
      </c>
      <c r="G24" s="24">
        <f t="shared" si="0"/>
        <v>1500000</v>
      </c>
    </row>
    <row r="25" spans="1:7" ht="12.75" customHeight="1">
      <c r="A25" s="9"/>
      <c r="B25" s="1" t="s">
        <v>20</v>
      </c>
      <c r="C25" s="2"/>
      <c r="D25" s="2"/>
      <c r="E25" s="2"/>
      <c r="F25" s="3"/>
      <c r="G25" s="4">
        <f>SUM(G21:G24)</f>
        <v>1750000</v>
      </c>
    </row>
    <row r="26" spans="1:7" ht="12" customHeight="1">
      <c r="A26" s="9"/>
      <c r="B26" s="9"/>
      <c r="C26" s="9"/>
      <c r="D26" s="9"/>
      <c r="E26" s="9"/>
      <c r="F26" s="25"/>
      <c r="G26" s="25"/>
    </row>
    <row r="27" spans="1:7" ht="12" customHeight="1">
      <c r="A27" s="9"/>
      <c r="B27" s="20" t="s">
        <v>21</v>
      </c>
      <c r="C27" s="26"/>
      <c r="D27" s="26"/>
      <c r="E27" s="26"/>
      <c r="F27" s="21"/>
      <c r="G27" s="21"/>
    </row>
    <row r="28" spans="1:7" ht="12.75">
      <c r="A28" s="9"/>
      <c r="B28" s="76" t="s">
        <v>14</v>
      </c>
      <c r="C28" s="75" t="s">
        <v>15</v>
      </c>
      <c r="D28" s="75" t="s">
        <v>16</v>
      </c>
      <c r="E28" s="76" t="s">
        <v>17</v>
      </c>
      <c r="F28" s="75" t="s">
        <v>18</v>
      </c>
      <c r="G28" s="76" t="s">
        <v>19</v>
      </c>
    </row>
    <row r="29" spans="1:7" ht="12" customHeight="1">
      <c r="A29" s="9"/>
      <c r="B29" s="27"/>
      <c r="C29" s="28"/>
      <c r="D29" s="28">
        <v>0</v>
      </c>
      <c r="E29" s="28"/>
      <c r="F29" s="27">
        <v>0</v>
      </c>
      <c r="G29" s="27">
        <v>0</v>
      </c>
    </row>
    <row r="30" spans="1:7" ht="12" customHeight="1">
      <c r="A30" s="9"/>
      <c r="B30" s="1" t="s">
        <v>22</v>
      </c>
      <c r="C30" s="2"/>
      <c r="D30" s="2"/>
      <c r="E30" s="2"/>
      <c r="F30" s="3"/>
      <c r="G30" s="3">
        <v>0</v>
      </c>
    </row>
    <row r="31" spans="1:7" ht="12" customHeight="1">
      <c r="A31" s="9"/>
      <c r="B31" s="9"/>
      <c r="C31" s="9"/>
      <c r="D31" s="9"/>
      <c r="E31" s="9"/>
      <c r="F31" s="25"/>
      <c r="G31" s="25"/>
    </row>
    <row r="32" spans="1:7" ht="12" customHeight="1">
      <c r="A32" s="9"/>
      <c r="B32" s="20" t="s">
        <v>23</v>
      </c>
      <c r="C32" s="26"/>
      <c r="D32" s="26"/>
      <c r="E32" s="26"/>
      <c r="F32" s="21"/>
      <c r="G32" s="21"/>
    </row>
    <row r="33" spans="1:7" ht="12.75">
      <c r="A33" s="9"/>
      <c r="B33" s="76" t="s">
        <v>14</v>
      </c>
      <c r="C33" s="76" t="s">
        <v>15</v>
      </c>
      <c r="D33" s="76" t="s">
        <v>16</v>
      </c>
      <c r="E33" s="76" t="s">
        <v>17</v>
      </c>
      <c r="F33" s="75" t="s">
        <v>18</v>
      </c>
      <c r="G33" s="76" t="s">
        <v>19</v>
      </c>
    </row>
    <row r="34" spans="1:7" ht="12.75" customHeight="1">
      <c r="A34" s="9"/>
      <c r="B34" s="22" t="s">
        <v>73</v>
      </c>
      <c r="C34" s="23" t="s">
        <v>110</v>
      </c>
      <c r="D34" s="29">
        <v>2</v>
      </c>
      <c r="E34" s="29" t="s">
        <v>74</v>
      </c>
      <c r="F34" s="30">
        <v>50000</v>
      </c>
      <c r="G34" s="31">
        <f>(D34*F34)</f>
        <v>100000</v>
      </c>
    </row>
    <row r="35" spans="1:7" ht="12.75" customHeight="1">
      <c r="A35" s="9"/>
      <c r="B35" s="22" t="s">
        <v>75</v>
      </c>
      <c r="C35" s="23" t="s">
        <v>110</v>
      </c>
      <c r="D35" s="29">
        <v>2</v>
      </c>
      <c r="E35" s="29" t="s">
        <v>76</v>
      </c>
      <c r="F35" s="30">
        <v>30000</v>
      </c>
      <c r="G35" s="31">
        <f t="shared" ref="G35:G40" si="1">(D35*F35)</f>
        <v>60000</v>
      </c>
    </row>
    <row r="36" spans="1:7" ht="12.75" customHeight="1">
      <c r="A36" s="9"/>
      <c r="B36" s="32" t="s">
        <v>60</v>
      </c>
      <c r="C36" s="23" t="s">
        <v>110</v>
      </c>
      <c r="D36" s="29">
        <v>5</v>
      </c>
      <c r="E36" s="29" t="s">
        <v>58</v>
      </c>
      <c r="F36" s="30">
        <v>150000</v>
      </c>
      <c r="G36" s="31">
        <f t="shared" si="1"/>
        <v>750000</v>
      </c>
    </row>
    <row r="37" spans="1:7" ht="12.75" customHeight="1">
      <c r="A37" s="9"/>
      <c r="B37" s="32" t="s">
        <v>77</v>
      </c>
      <c r="C37" s="23" t="s">
        <v>110</v>
      </c>
      <c r="D37" s="29">
        <v>1</v>
      </c>
      <c r="E37" s="29" t="s">
        <v>78</v>
      </c>
      <c r="F37" s="30">
        <v>30000</v>
      </c>
      <c r="G37" s="31">
        <f t="shared" si="1"/>
        <v>30000</v>
      </c>
    </row>
    <row r="38" spans="1:7" ht="12.75" customHeight="1">
      <c r="A38" s="9"/>
      <c r="B38" s="32" t="s">
        <v>79</v>
      </c>
      <c r="C38" s="23" t="s">
        <v>110</v>
      </c>
      <c r="D38" s="29">
        <v>6</v>
      </c>
      <c r="E38" s="29" t="s">
        <v>80</v>
      </c>
      <c r="F38" s="30">
        <v>25000</v>
      </c>
      <c r="G38" s="31">
        <f t="shared" si="1"/>
        <v>150000</v>
      </c>
    </row>
    <row r="39" spans="1:7" ht="12.75" customHeight="1">
      <c r="A39" s="9"/>
      <c r="B39" s="32" t="s">
        <v>81</v>
      </c>
      <c r="C39" s="23" t="s">
        <v>110</v>
      </c>
      <c r="D39" s="29">
        <v>1</v>
      </c>
      <c r="E39" s="29" t="s">
        <v>80</v>
      </c>
      <c r="F39" s="30">
        <v>30000</v>
      </c>
      <c r="G39" s="31">
        <f t="shared" si="1"/>
        <v>30000</v>
      </c>
    </row>
    <row r="40" spans="1:7" ht="12.75">
      <c r="A40" s="9"/>
      <c r="B40" s="33" t="s">
        <v>82</v>
      </c>
      <c r="C40" s="23" t="s">
        <v>110</v>
      </c>
      <c r="D40" s="29">
        <v>2</v>
      </c>
      <c r="E40" s="29" t="s">
        <v>83</v>
      </c>
      <c r="F40" s="30">
        <v>30000</v>
      </c>
      <c r="G40" s="31">
        <f t="shared" si="1"/>
        <v>60000</v>
      </c>
    </row>
    <row r="41" spans="1:7" ht="12.75">
      <c r="A41" s="9"/>
      <c r="B41" s="1" t="s">
        <v>24</v>
      </c>
      <c r="C41" s="2"/>
      <c r="D41" s="2"/>
      <c r="E41" s="2"/>
      <c r="F41" s="3"/>
      <c r="G41" s="4">
        <f>SUM(G34:G40)</f>
        <v>1180000</v>
      </c>
    </row>
    <row r="42" spans="1:7" ht="12.75" customHeight="1">
      <c r="A42" s="9"/>
      <c r="B42" s="9"/>
      <c r="C42" s="9"/>
      <c r="D42" s="9"/>
      <c r="E42" s="9"/>
      <c r="F42" s="25"/>
      <c r="G42" s="25"/>
    </row>
    <row r="43" spans="1:7" ht="12.75" customHeight="1">
      <c r="A43" s="9"/>
      <c r="B43" s="20" t="s">
        <v>25</v>
      </c>
      <c r="C43" s="26"/>
      <c r="D43" s="26"/>
      <c r="E43" s="26"/>
      <c r="F43" s="21"/>
      <c r="G43" s="21"/>
    </row>
    <row r="44" spans="1:7" ht="23.25" customHeight="1">
      <c r="A44" s="9"/>
      <c r="B44" s="75" t="s">
        <v>26</v>
      </c>
      <c r="C44" s="75" t="s">
        <v>27</v>
      </c>
      <c r="D44" s="75" t="s">
        <v>28</v>
      </c>
      <c r="E44" s="75" t="s">
        <v>17</v>
      </c>
      <c r="F44" s="75" t="s">
        <v>18</v>
      </c>
      <c r="G44" s="75" t="s">
        <v>19</v>
      </c>
    </row>
    <row r="45" spans="1:7" ht="12.75" customHeight="1">
      <c r="A45" s="9"/>
      <c r="B45" s="34" t="s">
        <v>84</v>
      </c>
      <c r="C45" s="23"/>
      <c r="D45" s="95"/>
      <c r="E45" s="29"/>
      <c r="F45" s="35"/>
      <c r="G45" s="36"/>
    </row>
    <row r="46" spans="1:7" ht="12.75" customHeight="1">
      <c r="A46" s="9"/>
      <c r="B46" s="37" t="s">
        <v>85</v>
      </c>
      <c r="C46" s="23">
        <v>250000</v>
      </c>
      <c r="D46" s="23">
        <v>5</v>
      </c>
      <c r="E46" s="23" t="s">
        <v>76</v>
      </c>
      <c r="F46" s="35">
        <v>200000</v>
      </c>
      <c r="G46" s="36">
        <f>(F46*D46)</f>
        <v>1000000</v>
      </c>
    </row>
    <row r="47" spans="1:7" ht="12.75" customHeight="1">
      <c r="A47" s="9"/>
      <c r="B47" s="38" t="s">
        <v>87</v>
      </c>
      <c r="C47" s="23"/>
      <c r="D47" s="95"/>
      <c r="E47" s="23"/>
      <c r="F47" s="35"/>
      <c r="G47" s="36">
        <f t="shared" ref="G47:G57" si="2">(F47*D47)</f>
        <v>0</v>
      </c>
    </row>
    <row r="48" spans="1:7" ht="12.75" customHeight="1">
      <c r="A48" s="9"/>
      <c r="B48" s="39" t="s">
        <v>88</v>
      </c>
      <c r="C48" s="23" t="s">
        <v>86</v>
      </c>
      <c r="D48" s="95">
        <v>2</v>
      </c>
      <c r="E48" s="23" t="s">
        <v>80</v>
      </c>
      <c r="F48" s="35">
        <v>30000</v>
      </c>
      <c r="G48" s="36">
        <f t="shared" si="2"/>
        <v>60000</v>
      </c>
    </row>
    <row r="49" spans="1:7" ht="12.75" customHeight="1">
      <c r="A49" s="9"/>
      <c r="B49" s="38" t="s">
        <v>89</v>
      </c>
      <c r="C49" s="23"/>
      <c r="D49" s="95"/>
      <c r="E49" s="23"/>
      <c r="F49" s="35"/>
      <c r="G49" s="36">
        <f t="shared" si="2"/>
        <v>0</v>
      </c>
    </row>
    <row r="50" spans="1:7" ht="12.75" customHeight="1">
      <c r="A50" s="9"/>
      <c r="B50" s="39" t="s">
        <v>90</v>
      </c>
      <c r="C50" s="23" t="s">
        <v>86</v>
      </c>
      <c r="D50" s="95">
        <v>600</v>
      </c>
      <c r="E50" s="23" t="s">
        <v>58</v>
      </c>
      <c r="F50" s="35">
        <v>900</v>
      </c>
      <c r="G50" s="36">
        <f t="shared" si="2"/>
        <v>540000</v>
      </c>
    </row>
    <row r="51" spans="1:7" ht="12.75" customHeight="1">
      <c r="A51" s="9"/>
      <c r="B51" s="39" t="s">
        <v>91</v>
      </c>
      <c r="C51" s="23" t="s">
        <v>29</v>
      </c>
      <c r="D51" s="95">
        <v>600</v>
      </c>
      <c r="E51" s="23" t="s">
        <v>92</v>
      </c>
      <c r="F51" s="35">
        <v>900</v>
      </c>
      <c r="G51" s="36">
        <f t="shared" si="2"/>
        <v>540000</v>
      </c>
    </row>
    <row r="52" spans="1:7" ht="13.5" customHeight="1">
      <c r="A52" s="9"/>
      <c r="B52" s="39" t="s">
        <v>93</v>
      </c>
      <c r="C52" s="23" t="s">
        <v>94</v>
      </c>
      <c r="D52" s="95">
        <v>5</v>
      </c>
      <c r="E52" s="23" t="s">
        <v>95</v>
      </c>
      <c r="F52" s="35">
        <v>12500</v>
      </c>
      <c r="G52" s="36">
        <f t="shared" si="2"/>
        <v>62500</v>
      </c>
    </row>
    <row r="53" spans="1:7" ht="12" customHeight="1">
      <c r="A53" s="9"/>
      <c r="B53" s="38" t="s">
        <v>96</v>
      </c>
      <c r="C53" s="23"/>
      <c r="D53" s="95"/>
      <c r="E53" s="23"/>
      <c r="F53" s="35"/>
      <c r="G53" s="36">
        <f t="shared" si="2"/>
        <v>0</v>
      </c>
    </row>
    <row r="54" spans="1:7" ht="12" customHeight="1">
      <c r="A54" s="9"/>
      <c r="B54" s="39" t="s">
        <v>97</v>
      </c>
      <c r="C54" s="23" t="s">
        <v>61</v>
      </c>
      <c r="D54" s="95">
        <v>2</v>
      </c>
      <c r="E54" s="23" t="s">
        <v>58</v>
      </c>
      <c r="F54" s="35">
        <v>30000</v>
      </c>
      <c r="G54" s="36">
        <f t="shared" si="2"/>
        <v>60000</v>
      </c>
    </row>
    <row r="55" spans="1:7" ht="12.75">
      <c r="A55" s="9"/>
      <c r="B55" s="39" t="s">
        <v>98</v>
      </c>
      <c r="C55" s="23" t="s">
        <v>61</v>
      </c>
      <c r="D55" s="95">
        <v>2</v>
      </c>
      <c r="E55" s="23" t="s">
        <v>99</v>
      </c>
      <c r="F55" s="35">
        <v>53000</v>
      </c>
      <c r="G55" s="36">
        <f t="shared" si="2"/>
        <v>106000</v>
      </c>
    </row>
    <row r="56" spans="1:7" ht="12.75" customHeight="1">
      <c r="A56" s="9"/>
      <c r="B56" s="38" t="s">
        <v>100</v>
      </c>
      <c r="C56" s="23"/>
      <c r="D56" s="95"/>
      <c r="E56" s="23"/>
      <c r="F56" s="35"/>
      <c r="G56" s="36">
        <f t="shared" si="2"/>
        <v>0</v>
      </c>
    </row>
    <row r="57" spans="1:7" ht="12.75">
      <c r="A57" s="9"/>
      <c r="B57" s="39" t="s">
        <v>101</v>
      </c>
      <c r="C57" s="23" t="s">
        <v>61</v>
      </c>
      <c r="D57" s="95">
        <v>3</v>
      </c>
      <c r="E57" s="23" t="s">
        <v>80</v>
      </c>
      <c r="F57" s="35">
        <v>25000</v>
      </c>
      <c r="G57" s="36">
        <f t="shared" si="2"/>
        <v>75000</v>
      </c>
    </row>
    <row r="58" spans="1:7" ht="12" customHeight="1">
      <c r="A58" s="9"/>
      <c r="B58" s="1" t="s">
        <v>30</v>
      </c>
      <c r="C58" s="2"/>
      <c r="D58" s="2"/>
      <c r="E58" s="2"/>
      <c r="F58" s="3"/>
      <c r="G58" s="4">
        <f>SUM(G45:G57)</f>
        <v>2443500</v>
      </c>
    </row>
    <row r="59" spans="1:7" ht="12" customHeight="1">
      <c r="A59" s="9"/>
      <c r="B59" s="9"/>
      <c r="C59" s="9"/>
      <c r="D59" s="9"/>
      <c r="E59" s="40"/>
      <c r="F59" s="25"/>
      <c r="G59" s="25"/>
    </row>
    <row r="60" spans="1:7" ht="12" customHeight="1">
      <c r="A60" s="9"/>
      <c r="B60" s="20" t="s">
        <v>31</v>
      </c>
      <c r="C60" s="26"/>
      <c r="D60" s="26"/>
      <c r="E60" s="26"/>
      <c r="F60" s="21"/>
      <c r="G60" s="21"/>
    </row>
    <row r="61" spans="1:7" ht="12" customHeight="1">
      <c r="A61" s="9"/>
      <c r="B61" s="76" t="s">
        <v>32</v>
      </c>
      <c r="C61" s="75" t="s">
        <v>27</v>
      </c>
      <c r="D61" s="75" t="s">
        <v>28</v>
      </c>
      <c r="E61" s="76" t="s">
        <v>17</v>
      </c>
      <c r="F61" s="75" t="s">
        <v>18</v>
      </c>
      <c r="G61" s="76" t="s">
        <v>19</v>
      </c>
    </row>
    <row r="62" spans="1:7" ht="12.75" customHeight="1">
      <c r="A62" s="9"/>
      <c r="B62" s="41" t="s">
        <v>102</v>
      </c>
      <c r="C62" s="42" t="s">
        <v>103</v>
      </c>
      <c r="D62" s="96">
        <v>2200</v>
      </c>
      <c r="E62" s="42" t="s">
        <v>59</v>
      </c>
      <c r="F62" s="43">
        <v>250</v>
      </c>
      <c r="G62" s="43">
        <f>D62*F62*1.19</f>
        <v>654500</v>
      </c>
    </row>
    <row r="63" spans="1:7" ht="15" customHeight="1">
      <c r="A63" s="9"/>
      <c r="B63" s="1" t="s">
        <v>33</v>
      </c>
      <c r="C63" s="2"/>
      <c r="D63" s="2"/>
      <c r="E63" s="2"/>
      <c r="F63" s="3"/>
      <c r="G63" s="4">
        <f>SUM(G62)</f>
        <v>654500</v>
      </c>
    </row>
    <row r="64" spans="1:7" ht="12" customHeight="1">
      <c r="A64" s="9"/>
      <c r="B64" s="9"/>
      <c r="C64" s="9"/>
      <c r="D64" s="9"/>
      <c r="E64" s="9"/>
      <c r="F64" s="25"/>
      <c r="G64" s="25"/>
    </row>
    <row r="65" spans="1:7" ht="12" customHeight="1">
      <c r="A65" s="9"/>
      <c r="B65" s="20" t="s">
        <v>34</v>
      </c>
      <c r="C65" s="45"/>
      <c r="D65" s="45"/>
      <c r="E65" s="45"/>
      <c r="F65" s="45"/>
      <c r="G65" s="77">
        <f>G25+G41+G58+G63</f>
        <v>6028000</v>
      </c>
    </row>
    <row r="66" spans="1:7" ht="12" customHeight="1">
      <c r="A66" s="9"/>
      <c r="B66" s="78" t="s">
        <v>35</v>
      </c>
      <c r="C66" s="44"/>
      <c r="D66" s="44"/>
      <c r="E66" s="44"/>
      <c r="F66" s="44"/>
      <c r="G66" s="79">
        <f>G65*0.05</f>
        <v>301400</v>
      </c>
    </row>
    <row r="67" spans="1:7" ht="12" customHeight="1">
      <c r="A67" s="9"/>
      <c r="B67" s="20" t="s">
        <v>36</v>
      </c>
      <c r="C67" s="45"/>
      <c r="D67" s="45"/>
      <c r="E67" s="45"/>
      <c r="F67" s="45"/>
      <c r="G67" s="77">
        <f>G66+G65</f>
        <v>6329400</v>
      </c>
    </row>
    <row r="68" spans="1:7" ht="12" customHeight="1">
      <c r="A68" s="9"/>
      <c r="B68" s="78" t="s">
        <v>37</v>
      </c>
      <c r="C68" s="44"/>
      <c r="D68" s="44"/>
      <c r="E68" s="44"/>
      <c r="F68" s="44"/>
      <c r="G68" s="79">
        <f>G12</f>
        <v>9900000</v>
      </c>
    </row>
    <row r="69" spans="1:7" ht="12" customHeight="1">
      <c r="A69" s="9"/>
      <c r="B69" s="20" t="s">
        <v>38</v>
      </c>
      <c r="C69" s="45"/>
      <c r="D69" s="45"/>
      <c r="E69" s="45"/>
      <c r="F69" s="45"/>
      <c r="G69" s="80">
        <f>G68-G67</f>
        <v>3570600</v>
      </c>
    </row>
    <row r="70" spans="1:7" ht="12" customHeight="1">
      <c r="A70" s="9"/>
      <c r="B70" s="46" t="s">
        <v>111</v>
      </c>
      <c r="C70" s="47"/>
      <c r="D70" s="47"/>
      <c r="E70" s="47"/>
      <c r="F70" s="47"/>
      <c r="G70" s="48"/>
    </row>
    <row r="71" spans="1:7" ht="12.75" customHeight="1">
      <c r="A71" s="9"/>
      <c r="B71" s="21"/>
      <c r="C71" s="47"/>
      <c r="D71" s="47"/>
      <c r="E71" s="47"/>
      <c r="F71" s="47"/>
      <c r="G71" s="48"/>
    </row>
    <row r="72" spans="1:7" ht="12" customHeight="1">
      <c r="A72" s="9"/>
      <c r="B72" s="49" t="s">
        <v>112</v>
      </c>
      <c r="C72" s="9"/>
      <c r="D72" s="9"/>
      <c r="E72" s="9"/>
      <c r="F72" s="9"/>
      <c r="G72" s="48"/>
    </row>
    <row r="73" spans="1:7" ht="12.75" customHeight="1">
      <c r="A73" s="9"/>
      <c r="B73" s="50" t="s">
        <v>39</v>
      </c>
      <c r="C73" s="51"/>
      <c r="D73" s="51"/>
      <c r="E73" s="51"/>
      <c r="F73" s="51"/>
      <c r="G73" s="52"/>
    </row>
    <row r="74" spans="1:7" ht="12" customHeight="1">
      <c r="A74" s="9"/>
      <c r="B74" s="53" t="s">
        <v>40</v>
      </c>
      <c r="C74" s="9"/>
      <c r="D74" s="9"/>
      <c r="E74" s="9"/>
      <c r="F74" s="25"/>
      <c r="G74" s="54"/>
    </row>
    <row r="75" spans="1:7" ht="12" customHeight="1">
      <c r="A75" s="9"/>
      <c r="B75" s="53" t="s">
        <v>41</v>
      </c>
      <c r="C75" s="9"/>
      <c r="D75" s="9"/>
      <c r="E75" s="9"/>
      <c r="F75" s="9"/>
      <c r="G75" s="54"/>
    </row>
    <row r="76" spans="1:7" ht="12.75" customHeight="1">
      <c r="A76" s="9"/>
      <c r="B76" s="53" t="s">
        <v>42</v>
      </c>
      <c r="C76" s="9"/>
      <c r="D76" s="9"/>
      <c r="E76" s="9"/>
      <c r="F76" s="9"/>
      <c r="G76" s="54"/>
    </row>
    <row r="77" spans="1:7" ht="15.6" customHeight="1">
      <c r="A77" s="9"/>
      <c r="B77" s="53" t="s">
        <v>43</v>
      </c>
      <c r="C77" s="9"/>
      <c r="D77" s="9"/>
      <c r="E77" s="9"/>
      <c r="F77" s="9"/>
      <c r="G77" s="54"/>
    </row>
    <row r="78" spans="1:7" ht="11.25" customHeight="1">
      <c r="B78" s="55" t="s">
        <v>44</v>
      </c>
      <c r="C78" s="56"/>
      <c r="D78" s="56"/>
      <c r="E78" s="56"/>
      <c r="F78" s="56"/>
      <c r="G78" s="57"/>
    </row>
    <row r="79" spans="1:7" ht="11.25" customHeight="1">
      <c r="B79" s="21"/>
      <c r="C79" s="9"/>
      <c r="D79" s="9"/>
      <c r="E79" s="9"/>
      <c r="F79" s="9"/>
      <c r="G79" s="48"/>
    </row>
    <row r="80" spans="1:7" ht="11.25" customHeight="1">
      <c r="B80" s="82" t="s">
        <v>45</v>
      </c>
      <c r="C80" s="83"/>
      <c r="D80" s="58"/>
      <c r="E80" s="59"/>
      <c r="F80" s="59"/>
      <c r="G80" s="48"/>
    </row>
    <row r="81" spans="2:7" ht="11.25" customHeight="1">
      <c r="B81" s="60" t="s">
        <v>32</v>
      </c>
      <c r="C81" s="60" t="s">
        <v>46</v>
      </c>
      <c r="D81" s="61" t="s">
        <v>47</v>
      </c>
      <c r="E81" s="59"/>
      <c r="F81" s="59"/>
      <c r="G81" s="48"/>
    </row>
    <row r="82" spans="2:7" ht="11.25" customHeight="1">
      <c r="B82" s="62" t="s">
        <v>48</v>
      </c>
      <c r="C82" s="63">
        <f>+G25</f>
        <v>1750000</v>
      </c>
      <c r="D82" s="64">
        <f>(C82/C88)</f>
        <v>0.27648750276487505</v>
      </c>
      <c r="E82" s="59"/>
      <c r="F82" s="59"/>
      <c r="G82" s="48"/>
    </row>
    <row r="83" spans="2:7" ht="11.25" customHeight="1">
      <c r="B83" s="62" t="s">
        <v>49</v>
      </c>
      <c r="C83" s="65">
        <f>+G30</f>
        <v>0</v>
      </c>
      <c r="D83" s="64">
        <v>0</v>
      </c>
      <c r="E83" s="59"/>
      <c r="F83" s="59"/>
      <c r="G83" s="48"/>
    </row>
    <row r="84" spans="2:7" ht="11.25" customHeight="1">
      <c r="B84" s="62" t="s">
        <v>50</v>
      </c>
      <c r="C84" s="63">
        <f>+G41</f>
        <v>1180000</v>
      </c>
      <c r="D84" s="64">
        <f>(C84/C88)</f>
        <v>0.18643157329288715</v>
      </c>
      <c r="E84" s="59"/>
      <c r="F84" s="59"/>
      <c r="G84" s="48"/>
    </row>
    <row r="85" spans="2:7" ht="11.25" customHeight="1">
      <c r="B85" s="62" t="s">
        <v>26</v>
      </c>
      <c r="C85" s="63">
        <f>+G58</f>
        <v>2443500</v>
      </c>
      <c r="D85" s="64">
        <f>(C85/C88)</f>
        <v>0.38605555028912691</v>
      </c>
      <c r="E85" s="59"/>
      <c r="F85" s="59"/>
      <c r="G85" s="48"/>
    </row>
    <row r="86" spans="2:7" ht="11.25" customHeight="1">
      <c r="B86" s="62" t="s">
        <v>51</v>
      </c>
      <c r="C86" s="66">
        <f>+G63</f>
        <v>654500</v>
      </c>
      <c r="D86" s="64">
        <f>(C86/C88)</f>
        <v>0.10340632603406326</v>
      </c>
      <c r="E86" s="67"/>
      <c r="F86" s="67"/>
      <c r="G86" s="48"/>
    </row>
    <row r="87" spans="2:7" ht="11.25" customHeight="1">
      <c r="B87" s="62" t="s">
        <v>52</v>
      </c>
      <c r="C87" s="66">
        <f>+G66</f>
        <v>301400</v>
      </c>
      <c r="D87" s="64">
        <f>(C87/C88)</f>
        <v>4.7619047619047616E-2</v>
      </c>
      <c r="E87" s="67"/>
      <c r="F87" s="67"/>
      <c r="G87" s="48"/>
    </row>
    <row r="88" spans="2:7" ht="11.25" customHeight="1">
      <c r="B88" s="60" t="s">
        <v>53</v>
      </c>
      <c r="C88" s="68">
        <f>SUM(C82:C87)</f>
        <v>6329400</v>
      </c>
      <c r="D88" s="69">
        <f>SUM(D82:D87)</f>
        <v>1</v>
      </c>
      <c r="E88" s="67"/>
      <c r="F88" s="67"/>
      <c r="G88" s="48"/>
    </row>
    <row r="89" spans="2:7" ht="11.25" customHeight="1">
      <c r="B89" s="21"/>
      <c r="C89" s="47"/>
      <c r="D89" s="47"/>
      <c r="E89" s="47"/>
      <c r="F89" s="47"/>
      <c r="G89" s="48"/>
    </row>
    <row r="90" spans="2:7" ht="11.25" customHeight="1">
      <c r="B90" s="8"/>
      <c r="C90" s="47"/>
      <c r="D90" s="47"/>
      <c r="E90" s="47"/>
      <c r="F90" s="47"/>
      <c r="G90" s="48"/>
    </row>
    <row r="91" spans="2:7" ht="11.25" customHeight="1">
      <c r="B91" s="70"/>
      <c r="C91" s="71" t="s">
        <v>108</v>
      </c>
      <c r="D91" s="70"/>
      <c r="E91" s="70"/>
      <c r="F91" s="67"/>
      <c r="G91" s="48"/>
    </row>
    <row r="92" spans="2:7" ht="11.25" customHeight="1">
      <c r="B92" s="60" t="s">
        <v>106</v>
      </c>
      <c r="C92" s="81">
        <v>50000</v>
      </c>
      <c r="D92" s="81">
        <v>55000</v>
      </c>
      <c r="E92" s="81">
        <v>60000</v>
      </c>
      <c r="F92" s="72"/>
      <c r="G92" s="73"/>
    </row>
    <row r="93" spans="2:7" ht="11.25" customHeight="1">
      <c r="B93" s="60" t="s">
        <v>107</v>
      </c>
      <c r="C93" s="68">
        <f>(G67/C92)</f>
        <v>126.58799999999999</v>
      </c>
      <c r="D93" s="68">
        <f>(G67/D92)</f>
        <v>115.08</v>
      </c>
      <c r="E93" s="68">
        <f>(G67/E92)</f>
        <v>105.49</v>
      </c>
      <c r="F93" s="72"/>
      <c r="G93" s="73"/>
    </row>
    <row r="94" spans="2:7" ht="11.25" customHeight="1">
      <c r="B94" s="46" t="s">
        <v>54</v>
      </c>
      <c r="C94" s="9"/>
      <c r="D94" s="9"/>
      <c r="E94" s="9"/>
      <c r="F94" s="9"/>
      <c r="G94" s="9"/>
    </row>
  </sheetData>
  <mergeCells count="8">
    <mergeCell ref="B80:C80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ZANAHORIA</vt:lpstr>
      <vt:lpstr>ZANAHORIA!Área_de_impresión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2023-03-01T18:33:24Z</cp:lastPrinted>
  <dcterms:created xsi:type="dcterms:W3CDTF">2020-11-27T12:49:26Z</dcterms:created>
  <dcterms:modified xsi:type="dcterms:W3CDTF">2023-03-01T18:38:40Z</dcterms:modified>
</cp:coreProperties>
</file>