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8800" windowHeight="12435"/>
  </bookViews>
  <sheets>
    <sheet name="ZAPALLO CAMOTE" sheetId="2" r:id="rId1"/>
  </sheets>
  <definedNames>
    <definedName name="_xlnm.Print_Area" localSheetId="0">'ZAPALLO CAMOTE'!$A$1:$G$102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" l="1"/>
  <c r="G40" i="2"/>
  <c r="G34" i="2"/>
  <c r="G64" i="2" l="1"/>
  <c r="G61" i="2" l="1"/>
  <c r="D100" i="2" l="1"/>
  <c r="G71" i="2"/>
  <c r="C94" i="2" s="1"/>
  <c r="G59" i="2"/>
  <c r="G38" i="2"/>
  <c r="G39" i="2"/>
  <c r="G65" i="2"/>
  <c r="G63" i="2"/>
  <c r="G60" i="2"/>
  <c r="G57" i="2"/>
  <c r="G56" i="2"/>
  <c r="G55" i="2"/>
  <c r="G54" i="2"/>
  <c r="G52" i="2"/>
  <c r="G47" i="2"/>
  <c r="G46" i="2"/>
  <c r="G45" i="2"/>
  <c r="G4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76" i="2" s="1"/>
  <c r="G48" i="2" l="1"/>
  <c r="C92" i="2" s="1"/>
  <c r="C93" i="2"/>
  <c r="C90" i="2"/>
  <c r="C91" i="2"/>
  <c r="G73" i="2" l="1"/>
  <c r="G74" i="2" s="1"/>
  <c r="C95" i="2" s="1"/>
  <c r="C96" i="2" s="1"/>
  <c r="D90" i="2" l="1"/>
  <c r="D91" i="2"/>
  <c r="G75" i="2"/>
  <c r="G77" i="2" s="1"/>
  <c r="D94" i="2"/>
  <c r="D92" i="2"/>
  <c r="D93" i="2"/>
  <c r="D95" i="2"/>
  <c r="E101" i="2" l="1"/>
  <c r="C101" i="2"/>
  <c r="D101" i="2"/>
  <c r="D96" i="2"/>
</calcChain>
</file>

<file path=xl/sharedStrings.xml><?xml version="1.0" encoding="utf-8"?>
<sst xmlns="http://schemas.openxmlformats.org/spreadsheetml/2006/main" count="190" uniqueCount="123">
  <si>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</si>
  <si>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</si>
  <si>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</si>
  <si>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</si>
  <si>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</si>
  <si>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</si>
  <si>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</si>
  <si>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</si>
  <si>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</si>
  <si>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</si>
  <si>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</si>
  <si>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</si>
  <si>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</si>
  <si>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</si>
  <si>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</si>
  <si>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</si>
  <si>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</si>
  <si>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</si>
  <si>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</si>
  <si>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</si>
  <si>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</si>
  <si>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</si>
  <si>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</si>
  <si>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</si>
  <si>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</si>
  <si>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</si>
  <si>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</si>
  <si>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</si>
  <si>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</si>
  <si>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</si>
  <si>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</si>
  <si>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</si>
  <si>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</si>
  <si>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</si>
  <si>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</si>
  <si>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</si>
  <si>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</si>
  <si>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</si>
  <si>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</si>
  <si>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</si>
  <si>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</si>
  <si>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</si>
  <si>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</si>
  <si>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</si>
  <si>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</si>
  <si>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</si>
  <si>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</si>
  <si>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</si>
  <si>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</si>
  <si>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</si>
  <si>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</si>
  <si>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</si>
  <si>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</si>
  <si>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</si>
  <si>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</si>
  <si>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</si>
  <si>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</si>
  <si>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</si>
  <si>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</si>
  <si>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</si>
  <si>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FERTILIZANTE</t>
  </si>
  <si>
    <t>FUNGICIDA</t>
  </si>
  <si>
    <t>INSECTICIDA</t>
  </si>
  <si>
    <t>Paleo acequia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</si>
  <si>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</si>
  <si>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</si>
  <si>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</si>
  <si>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</si>
  <si>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</si>
  <si>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</si>
  <si>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Riegos (3)</t>
  </si>
  <si>
    <t>Corta y carga</t>
  </si>
  <si>
    <t>Embalage y carga</t>
  </si>
  <si>
    <t>Aradura</t>
  </si>
  <si>
    <t>Rastraje</t>
  </si>
  <si>
    <t>Melgadura</t>
  </si>
  <si>
    <t>kg</t>
  </si>
  <si>
    <t>Superfosfato triple</t>
  </si>
  <si>
    <t>Muriato de potasio</t>
  </si>
  <si>
    <t>Nitrato de potasio</t>
  </si>
  <si>
    <t>Karate Zeon</t>
  </si>
  <si>
    <t>Actara 25 WG</t>
  </si>
  <si>
    <t>RENDIMIENTO (Unidades/ha)</t>
  </si>
  <si>
    <t>PRECIO ESPERADO ($/Unidades)</t>
  </si>
  <si>
    <t>Camote</t>
  </si>
  <si>
    <t xml:space="preserve">Aporca </t>
  </si>
  <si>
    <t>Época(Mes)</t>
  </si>
  <si>
    <t>JA/JH</t>
  </si>
  <si>
    <t>Polyben 50 wp</t>
  </si>
  <si>
    <t>ESCENARIOS COSTO UNITARIO  ($/unidades) kg</t>
  </si>
  <si>
    <t>Rendimiento  (Unidades/hà) kg</t>
  </si>
  <si>
    <t>Costo unitario ($/ Unidades) kg (*)</t>
  </si>
  <si>
    <t xml:space="preserve">Aplicación pesticidas </t>
  </si>
  <si>
    <t>Doñihue</t>
  </si>
  <si>
    <t>HELADAS-SEQUIA</t>
  </si>
  <si>
    <t>3. Precio esperado por ventas corresponde a precio en feria mayorista Baquedano y feria Lo Valledor.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</si>
  <si>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</si>
  <si>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Todas</t>
  </si>
  <si>
    <t>Urea Granulada</t>
  </si>
  <si>
    <t>Aliette 80 WP</t>
  </si>
  <si>
    <t>u</t>
  </si>
  <si>
    <t>L</t>
  </si>
  <si>
    <t>Plantin Zapallo C</t>
  </si>
  <si>
    <t>Enero</t>
  </si>
  <si>
    <t>Azufre WP</t>
  </si>
  <si>
    <t>Vertimec 018 EC</t>
  </si>
  <si>
    <t>Agosto</t>
  </si>
  <si>
    <t>Septiembre</t>
  </si>
  <si>
    <t>Julio-Agosto</t>
  </si>
  <si>
    <t>Diciembre-Enero</t>
  </si>
  <si>
    <t>Octubre</t>
  </si>
  <si>
    <t>Octubre -Noviembre</t>
  </si>
  <si>
    <t>Octubre - Diciembre</t>
  </si>
  <si>
    <t>Febrero</t>
  </si>
  <si>
    <t>Diciembre-Febrero</t>
  </si>
  <si>
    <t>Noviembre</t>
  </si>
  <si>
    <t>Diciembre</t>
  </si>
  <si>
    <t>Mayo</t>
  </si>
  <si>
    <t>Septiembre-Octubre</t>
  </si>
  <si>
    <t>Octubre-Diciembre</t>
  </si>
  <si>
    <t>O"Higgins</t>
  </si>
  <si>
    <t>Diciembre-Marzo</t>
  </si>
  <si>
    <t>ZAPALLO CAMOTE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</si>
</sst>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#,##0_ ;\-#,##0\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b/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15" fillId="0" borderId="14"/>
    <xf numFmtId="9" fontId="17" fillId="0" borderId="14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6" borderId="14" xfId="0" applyFont="1" applyFill="1" applyBorder="1" applyAlignment="1"/>
    <xf numFmtId="3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11" fillId="2" borderId="14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9" fontId="11" fillId="2" borderId="24" xfId="0" applyNumberFormat="1" applyFont="1" applyFill="1" applyBorder="1" applyAlignment="1"/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49" fontId="10" fillId="7" borderId="28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0" fontId="0" fillId="0" borderId="14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 vertical="center"/>
    </xf>
    <xf numFmtId="164" fontId="13" fillId="2" borderId="14" xfId="0" applyNumberFormat="1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0" fillId="7" borderId="29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49" fontId="10" fillId="7" borderId="34" xfId="0" applyNumberFormat="1" applyFont="1" applyFill="1" applyBorder="1" applyAlignment="1">
      <alignment vertical="center"/>
    </xf>
    <xf numFmtId="49" fontId="10" fillId="7" borderId="35" xfId="0" applyNumberFormat="1" applyFont="1" applyFill="1" applyBorder="1" applyAlignment="1">
      <alignment horizontal="center" vertical="center"/>
    </xf>
    <xf numFmtId="49" fontId="11" fillId="7" borderId="36" xfId="0" applyNumberFormat="1" applyFont="1" applyFill="1" applyBorder="1" applyAlignment="1">
      <alignment horizontal="center"/>
    </xf>
    <xf numFmtId="0" fontId="11" fillId="8" borderId="32" xfId="0" applyFont="1" applyFill="1" applyBorder="1" applyAlignment="1"/>
    <xf numFmtId="49" fontId="16" fillId="2" borderId="37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1" fillId="2" borderId="41" xfId="0" applyFont="1" applyFill="1" applyBorder="1" applyAlignment="1"/>
    <xf numFmtId="49" fontId="3" fillId="2" borderId="42" xfId="0" applyNumberFormat="1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11" fillId="2" borderId="43" xfId="0" applyFont="1" applyFill="1" applyBorder="1" applyAlignment="1"/>
    <xf numFmtId="0" fontId="11" fillId="2" borderId="44" xfId="0" applyFont="1" applyFill="1" applyBorder="1" applyAlignment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4" fillId="8" borderId="30" xfId="0" applyNumberFormat="1" applyFont="1" applyFill="1" applyBorder="1" applyAlignment="1">
      <alignment vertical="center"/>
    </xf>
    <xf numFmtId="0" fontId="10" fillId="8" borderId="31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horizontal="center" vertical="center"/>
    </xf>
    <xf numFmtId="49" fontId="14" fillId="8" borderId="31" xfId="0" applyNumberFormat="1" applyFont="1" applyFill="1" applyBorder="1" applyAlignment="1">
      <alignment horizontal="center" vertical="center"/>
    </xf>
    <xf numFmtId="49" fontId="14" fillId="8" borderId="32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164" fontId="1" fillId="3" borderId="20" xfId="0" applyNumberFormat="1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164" fontId="1" fillId="9" borderId="45" xfId="0" applyNumberFormat="1" applyFont="1" applyFill="1" applyBorder="1" applyAlignment="1">
      <alignment vertical="center"/>
    </xf>
    <xf numFmtId="0" fontId="0" fillId="2" borderId="46" xfId="0" applyFill="1" applyBorder="1"/>
    <xf numFmtId="49" fontId="19" fillId="3" borderId="4" xfId="0" applyNumberFormat="1" applyFont="1" applyFill="1" applyBorder="1" applyAlignment="1">
      <alignment vertical="center" wrapText="1"/>
    </xf>
    <xf numFmtId="3" fontId="20" fillId="0" borderId="33" xfId="0" applyNumberFormat="1" applyFont="1" applyBorder="1" applyAlignment="1">
      <alignment horizontal="right" vertical="center"/>
    </xf>
    <xf numFmtId="0" fontId="3" fillId="2" borderId="6" xfId="0" applyFont="1" applyFill="1" applyBorder="1"/>
    <xf numFmtId="49" fontId="5" fillId="3" borderId="47" xfId="0" applyNumberFormat="1" applyFont="1" applyFill="1" applyBorder="1" applyAlignment="1">
      <alignment horizontal="left" wrapText="1"/>
    </xf>
    <xf numFmtId="49" fontId="5" fillId="3" borderId="48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17" fontId="20" fillId="0" borderId="33" xfId="0" applyNumberFormat="1" applyFont="1" applyBorder="1" applyAlignment="1">
      <alignment horizontal="right" vertical="center"/>
    </xf>
    <xf numFmtId="49" fontId="3" fillId="2" borderId="47" xfId="0" applyNumberFormat="1" applyFont="1" applyFill="1" applyBorder="1" applyAlignment="1">
      <alignment vertical="center" wrapText="1"/>
    </xf>
    <xf numFmtId="49" fontId="3" fillId="2" borderId="48" xfId="0" applyNumberFormat="1" applyFont="1" applyFill="1" applyBorder="1" applyAlignment="1">
      <alignment vertical="center" wrapText="1"/>
    </xf>
    <xf numFmtId="167" fontId="20" fillId="0" borderId="33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0" fillId="0" borderId="33" xfId="0" applyFont="1" applyBorder="1" applyAlignment="1">
      <alignment horizontal="right" vertical="center" wrapText="1"/>
    </xf>
    <xf numFmtId="49" fontId="3" fillId="2" borderId="47" xfId="0" applyNumberFormat="1" applyFont="1" applyFill="1" applyBorder="1" applyAlignment="1">
      <alignment vertical="center"/>
    </xf>
    <xf numFmtId="49" fontId="3" fillId="2" borderId="48" xfId="0" applyNumberFormat="1" applyFont="1" applyFill="1" applyBorder="1" applyAlignment="1">
      <alignment vertical="center"/>
    </xf>
    <xf numFmtId="0" fontId="20" fillId="0" borderId="33" xfId="0" applyFont="1" applyBorder="1" applyAlignment="1">
      <alignment horizontal="right" vertical="center"/>
    </xf>
    <xf numFmtId="0" fontId="0" fillId="2" borderId="49" xfId="0" applyFont="1" applyFill="1" applyBorder="1" applyAlignment="1"/>
    <xf numFmtId="0" fontId="0" fillId="2" borderId="46" xfId="0" applyFont="1" applyFill="1" applyBorder="1" applyAlignment="1"/>
    <xf numFmtId="49" fontId="19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0" fillId="0" borderId="46" xfId="0" applyFill="1" applyBorder="1"/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7</xdr:col>
      <xdr:colOff>26894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zoomScale="115" zoomScaleNormal="115" workbookViewId="0">
      <selection activeCell="D10" sqref="D10"/>
    </sheetView>
  </sheetViews>
  <sheetFormatPr baseColWidth="10" defaultColWidth="10.85546875" defaultRowHeight="11.25" customHeight="1" x14ac:dyDescent="0.25"/>
  <cols>
    <col min="1" max="1" width="4.7109375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2" customWidth="1"/>
    <col min="8" max="255" width="10.85546875" style="1" customWidth="1"/>
  </cols>
  <sheetData>
    <row r="1" spans="1:255" ht="15" customHeight="1" x14ac:dyDescent="0.25">
      <c r="B1" s="2"/>
      <c r="C1" s="2"/>
      <c r="D1" s="2"/>
      <c r="E1" s="2"/>
      <c r="F1" s="2"/>
      <c r="G1" s="45"/>
    </row>
    <row r="2" spans="1:255" ht="15" customHeight="1" x14ac:dyDescent="0.25">
      <c r="B2" s="2"/>
      <c r="C2" s="2"/>
      <c r="D2" s="2"/>
      <c r="E2" s="2"/>
      <c r="F2" s="2"/>
      <c r="G2" s="45"/>
    </row>
    <row r="3" spans="1:255" ht="15" customHeight="1" x14ac:dyDescent="0.25">
      <c r="B3" s="2"/>
      <c r="C3" s="2"/>
      <c r="D3" s="2"/>
      <c r="E3" s="2"/>
      <c r="F3" s="2"/>
      <c r="G3" s="45"/>
    </row>
    <row r="4" spans="1:255" ht="15" customHeight="1" x14ac:dyDescent="0.25">
      <c r="B4" s="2"/>
      <c r="C4" s="2"/>
      <c r="D4" s="2"/>
      <c r="E4" s="2"/>
      <c r="F4" s="2"/>
      <c r="G4" s="45"/>
    </row>
    <row r="5" spans="1:255" ht="15" customHeight="1" x14ac:dyDescent="0.25">
      <c r="B5" s="2"/>
      <c r="C5" s="2"/>
      <c r="D5" s="2"/>
      <c r="E5" s="2"/>
      <c r="F5" s="2"/>
      <c r="G5" s="45"/>
    </row>
    <row r="6" spans="1:255" ht="15" customHeight="1" x14ac:dyDescent="0.25">
      <c r="B6" s="2"/>
      <c r="C6" s="2"/>
      <c r="D6" s="2"/>
      <c r="E6" s="2"/>
      <c r="F6" s="2"/>
      <c r="G6" s="45"/>
    </row>
    <row r="7" spans="1:255" ht="15" customHeight="1" x14ac:dyDescent="0.25">
      <c r="B7" s="2"/>
      <c r="C7" s="2"/>
      <c r="D7" s="2"/>
      <c r="E7" s="2"/>
      <c r="F7" s="2"/>
      <c r="G7" s="45"/>
    </row>
    <row r="8" spans="1:255" ht="15" customHeight="1" x14ac:dyDescent="0.25">
      <c r="B8" s="3"/>
      <c r="C8" s="4"/>
      <c r="D8" s="2"/>
      <c r="E8" s="4"/>
      <c r="F8" s="4"/>
      <c r="G8" s="46"/>
    </row>
    <row r="9" spans="1:255" s="92" customFormat="1" ht="27.75" customHeight="1" x14ac:dyDescent="0.25">
      <c r="A9" s="85"/>
      <c r="B9" s="86" t="s">
        <v>0</v>
      </c>
      <c r="C9" s="87" t="s">
        <v>122</v>
      </c>
      <c r="D9" s="88"/>
      <c r="E9" s="89" t="s">
        <v>82</v>
      </c>
      <c r="F9" s="90"/>
      <c r="G9" s="87">
        <v>25000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s="92" customFormat="1" ht="25.5" customHeight="1" x14ac:dyDescent="0.25">
      <c r="A10" s="85"/>
      <c r="B10" s="5" t="s">
        <v>1</v>
      </c>
      <c r="C10" s="93" t="s">
        <v>84</v>
      </c>
      <c r="D10" s="88"/>
      <c r="E10" s="94" t="s">
        <v>2</v>
      </c>
      <c r="F10" s="95"/>
      <c r="G10" s="93" t="s">
        <v>121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pans="1:255" s="92" customFormat="1" ht="18" customHeight="1" x14ac:dyDescent="0.25">
      <c r="A11" s="85"/>
      <c r="B11" s="5" t="s">
        <v>3</v>
      </c>
      <c r="C11" s="96" t="s">
        <v>56</v>
      </c>
      <c r="D11" s="88"/>
      <c r="E11" s="94" t="s">
        <v>83</v>
      </c>
      <c r="F11" s="95"/>
      <c r="G11" s="96">
        <v>350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pans="1:255" s="92" customFormat="1" ht="11.25" customHeight="1" x14ac:dyDescent="0.25">
      <c r="A12" s="85"/>
      <c r="B12" s="5" t="s">
        <v>4</v>
      </c>
      <c r="C12" s="96" t="s">
        <v>120</v>
      </c>
      <c r="D12" s="88"/>
      <c r="E12" s="97" t="s">
        <v>5</v>
      </c>
      <c r="F12" s="98"/>
      <c r="G12" s="87">
        <f>G9*G11</f>
        <v>8750000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pans="1:255" s="92" customFormat="1" ht="15" customHeight="1" x14ac:dyDescent="0.25">
      <c r="A13" s="85"/>
      <c r="B13" s="5" t="s">
        <v>6</v>
      </c>
      <c r="C13" s="99" t="s">
        <v>93</v>
      </c>
      <c r="D13" s="88"/>
      <c r="E13" s="94" t="s">
        <v>7</v>
      </c>
      <c r="F13" s="95"/>
      <c r="G13" s="99" t="s">
        <v>57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pans="1:255" s="92" customFormat="1" ht="15" x14ac:dyDescent="0.25">
      <c r="A14" s="85"/>
      <c r="B14" s="5" t="s">
        <v>8</v>
      </c>
      <c r="C14" s="93" t="s">
        <v>97</v>
      </c>
      <c r="D14" s="88"/>
      <c r="E14" s="94" t="s">
        <v>9</v>
      </c>
      <c r="F14" s="95"/>
      <c r="G14" s="93" t="s">
        <v>121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pans="1:255" s="92" customFormat="1" ht="25.5" customHeight="1" x14ac:dyDescent="0.25">
      <c r="A15" s="85"/>
      <c r="B15" s="5" t="s">
        <v>10</v>
      </c>
      <c r="C15" s="99" t="s">
        <v>103</v>
      </c>
      <c r="D15" s="88"/>
      <c r="E15" s="100" t="s">
        <v>11</v>
      </c>
      <c r="F15" s="101"/>
      <c r="G15" s="102" t="s">
        <v>94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pans="1:255" ht="12" customHeight="1" x14ac:dyDescent="0.25">
      <c r="A16" s="2"/>
      <c r="B16" s="6"/>
      <c r="C16" s="7"/>
      <c r="D16" s="8"/>
      <c r="E16" s="9"/>
      <c r="F16" s="9"/>
      <c r="G16" s="47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103"/>
      <c r="B17" s="70" t="s">
        <v>12</v>
      </c>
      <c r="C17" s="71"/>
      <c r="D17" s="71"/>
      <c r="E17" s="71"/>
      <c r="F17" s="71"/>
      <c r="G17" s="71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4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104"/>
      <c r="B19" s="105" t="s">
        <v>13</v>
      </c>
      <c r="C19" s="106"/>
      <c r="D19" s="107"/>
      <c r="E19" s="107"/>
      <c r="F19" s="108"/>
      <c r="G19" s="109"/>
    </row>
    <row r="20" spans="1:255" ht="24" customHeight="1" x14ac:dyDescent="0.25">
      <c r="A20" s="104"/>
      <c r="B20" s="110" t="s">
        <v>14</v>
      </c>
      <c r="C20" s="111" t="s">
        <v>15</v>
      </c>
      <c r="D20" s="111" t="s">
        <v>16</v>
      </c>
      <c r="E20" s="110" t="s">
        <v>17</v>
      </c>
      <c r="F20" s="111" t="s">
        <v>18</v>
      </c>
      <c r="G20" s="110" t="s">
        <v>19</v>
      </c>
    </row>
    <row r="21" spans="1:255" s="118" customFormat="1" ht="12" customHeight="1" x14ac:dyDescent="0.25">
      <c r="A21" s="112"/>
      <c r="B21" s="113" t="s">
        <v>63</v>
      </c>
      <c r="C21" s="114" t="s">
        <v>20</v>
      </c>
      <c r="D21" s="114">
        <v>1</v>
      </c>
      <c r="E21" s="114" t="s">
        <v>106</v>
      </c>
      <c r="F21" s="115">
        <v>25000</v>
      </c>
      <c r="G21" s="116">
        <f>D21*F21</f>
        <v>25000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  <c r="IR21" s="117"/>
      <c r="IS21" s="117"/>
      <c r="IT21" s="117"/>
      <c r="IU21" s="117"/>
    </row>
    <row r="22" spans="1:255" s="118" customFormat="1" ht="12" customHeight="1" x14ac:dyDescent="0.25">
      <c r="A22" s="112"/>
      <c r="B22" s="113" t="s">
        <v>64</v>
      </c>
      <c r="C22" s="114" t="s">
        <v>20</v>
      </c>
      <c r="D22" s="114">
        <v>2</v>
      </c>
      <c r="E22" s="114" t="s">
        <v>107</v>
      </c>
      <c r="F22" s="115">
        <v>25000</v>
      </c>
      <c r="G22" s="116">
        <f t="shared" ref="G22:G33" si="0">D22*F22</f>
        <v>50000</v>
      </c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  <c r="IR22" s="117"/>
      <c r="IS22" s="117"/>
      <c r="IT22" s="117"/>
      <c r="IU22" s="117"/>
    </row>
    <row r="23" spans="1:255" s="118" customFormat="1" ht="12" customHeight="1" x14ac:dyDescent="0.25">
      <c r="A23" s="112"/>
      <c r="B23" s="113" t="s">
        <v>65</v>
      </c>
      <c r="C23" s="114" t="s">
        <v>20</v>
      </c>
      <c r="D23" s="114">
        <v>8.5</v>
      </c>
      <c r="E23" s="114" t="s">
        <v>108</v>
      </c>
      <c r="F23" s="115">
        <v>25000</v>
      </c>
      <c r="G23" s="116">
        <f t="shared" si="0"/>
        <v>212500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7"/>
      <c r="IQ23" s="117"/>
      <c r="IR23" s="117"/>
      <c r="IS23" s="117"/>
      <c r="IT23" s="117"/>
      <c r="IU23" s="117"/>
    </row>
    <row r="24" spans="1:255" s="118" customFormat="1" ht="12" customHeight="1" x14ac:dyDescent="0.25">
      <c r="A24" s="112"/>
      <c r="B24" s="113" t="s">
        <v>66</v>
      </c>
      <c r="C24" s="114" t="s">
        <v>20</v>
      </c>
      <c r="D24" s="114">
        <v>4</v>
      </c>
      <c r="E24" s="114" t="s">
        <v>109</v>
      </c>
      <c r="F24" s="115">
        <v>25000</v>
      </c>
      <c r="G24" s="116">
        <f t="shared" si="0"/>
        <v>100000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  <c r="IQ24" s="117"/>
      <c r="IR24" s="117"/>
      <c r="IS24" s="117"/>
      <c r="IT24" s="117"/>
      <c r="IU24" s="117"/>
    </row>
    <row r="25" spans="1:255" s="118" customFormat="1" ht="12" customHeight="1" x14ac:dyDescent="0.25">
      <c r="A25" s="112"/>
      <c r="B25" s="113" t="s">
        <v>67</v>
      </c>
      <c r="C25" s="114" t="s">
        <v>20</v>
      </c>
      <c r="D25" s="114">
        <v>1</v>
      </c>
      <c r="E25" s="114" t="s">
        <v>107</v>
      </c>
      <c r="F25" s="115">
        <v>25000</v>
      </c>
      <c r="G25" s="116">
        <f t="shared" si="0"/>
        <v>25000</v>
      </c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  <c r="IR25" s="117"/>
      <c r="IS25" s="117"/>
      <c r="IT25" s="117"/>
      <c r="IU25" s="117"/>
    </row>
    <row r="26" spans="1:255" s="118" customFormat="1" ht="12" customHeight="1" x14ac:dyDescent="0.25">
      <c r="A26" s="112"/>
      <c r="B26" s="113" t="s">
        <v>68</v>
      </c>
      <c r="C26" s="114" t="s">
        <v>20</v>
      </c>
      <c r="D26" s="114">
        <v>4</v>
      </c>
      <c r="E26" s="114" t="s">
        <v>107</v>
      </c>
      <c r="F26" s="115">
        <v>25000</v>
      </c>
      <c r="G26" s="116">
        <f t="shared" si="0"/>
        <v>100000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  <c r="IR26" s="117"/>
      <c r="IS26" s="117"/>
      <c r="IT26" s="117"/>
      <c r="IU26" s="117"/>
    </row>
    <row r="27" spans="1:255" s="118" customFormat="1" ht="12" customHeight="1" x14ac:dyDescent="0.25">
      <c r="A27" s="112"/>
      <c r="B27" s="113" t="s">
        <v>69</v>
      </c>
      <c r="C27" s="114" t="s">
        <v>20</v>
      </c>
      <c r="D27" s="114">
        <v>1</v>
      </c>
      <c r="E27" s="114" t="s">
        <v>110</v>
      </c>
      <c r="F27" s="115">
        <v>25000</v>
      </c>
      <c r="G27" s="116">
        <f t="shared" si="0"/>
        <v>25000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  <c r="IQ27" s="117"/>
      <c r="IR27" s="117"/>
      <c r="IS27" s="117"/>
      <c r="IT27" s="117"/>
      <c r="IU27" s="117"/>
    </row>
    <row r="28" spans="1:255" s="118" customFormat="1" ht="12" customHeight="1" x14ac:dyDescent="0.25">
      <c r="A28" s="112"/>
      <c r="B28" s="113" t="s">
        <v>66</v>
      </c>
      <c r="C28" s="114" t="s">
        <v>20</v>
      </c>
      <c r="D28" s="114">
        <v>4</v>
      </c>
      <c r="E28" s="114" t="s">
        <v>111</v>
      </c>
      <c r="F28" s="115">
        <v>25000</v>
      </c>
      <c r="G28" s="116">
        <f t="shared" si="0"/>
        <v>100000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</row>
    <row r="29" spans="1:255" s="118" customFormat="1" ht="12" customHeight="1" x14ac:dyDescent="0.25">
      <c r="A29" s="112"/>
      <c r="B29" s="113" t="s">
        <v>68</v>
      </c>
      <c r="C29" s="114" t="s">
        <v>20</v>
      </c>
      <c r="D29" s="114">
        <v>2</v>
      </c>
      <c r="E29" s="114" t="s">
        <v>111</v>
      </c>
      <c r="F29" s="115">
        <v>25000</v>
      </c>
      <c r="G29" s="116">
        <f t="shared" si="0"/>
        <v>50000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7"/>
      <c r="IP29" s="117"/>
      <c r="IQ29" s="117"/>
      <c r="IR29" s="117"/>
      <c r="IS29" s="117"/>
      <c r="IT29" s="117"/>
      <c r="IU29" s="117"/>
    </row>
    <row r="30" spans="1:255" s="118" customFormat="1" ht="12" customHeight="1" x14ac:dyDescent="0.25">
      <c r="A30" s="112"/>
      <c r="B30" s="113" t="s">
        <v>92</v>
      </c>
      <c r="C30" s="114" t="s">
        <v>20</v>
      </c>
      <c r="D30" s="114">
        <v>5</v>
      </c>
      <c r="E30" s="114" t="s">
        <v>112</v>
      </c>
      <c r="F30" s="115">
        <v>25000</v>
      </c>
      <c r="G30" s="116">
        <f t="shared" si="0"/>
        <v>125000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  <c r="HH30" s="117"/>
      <c r="HI30" s="117"/>
      <c r="HJ30" s="117"/>
      <c r="HK30" s="117"/>
      <c r="HL30" s="117"/>
      <c r="HM30" s="117"/>
      <c r="HN30" s="117"/>
      <c r="HO30" s="117"/>
      <c r="HP30" s="117"/>
      <c r="HQ30" s="117"/>
      <c r="HR30" s="117"/>
      <c r="HS30" s="117"/>
      <c r="HT30" s="117"/>
      <c r="HU30" s="117"/>
      <c r="HV30" s="117"/>
      <c r="HW30" s="117"/>
      <c r="HX30" s="117"/>
      <c r="HY30" s="117"/>
      <c r="HZ30" s="117"/>
      <c r="IA30" s="117"/>
      <c r="IB30" s="117"/>
      <c r="IC30" s="117"/>
      <c r="ID30" s="117"/>
      <c r="IE30" s="117"/>
      <c r="IF30" s="117"/>
      <c r="IG30" s="117"/>
      <c r="IH30" s="117"/>
      <c r="II30" s="117"/>
      <c r="IJ30" s="117"/>
      <c r="IK30" s="117"/>
      <c r="IL30" s="117"/>
      <c r="IM30" s="117"/>
      <c r="IN30" s="117"/>
      <c r="IO30" s="117"/>
      <c r="IP30" s="117"/>
      <c r="IQ30" s="117"/>
      <c r="IR30" s="117"/>
      <c r="IS30" s="117"/>
      <c r="IT30" s="117"/>
      <c r="IU30" s="117"/>
    </row>
    <row r="31" spans="1:255" s="118" customFormat="1" ht="12" customHeight="1" x14ac:dyDescent="0.25">
      <c r="A31" s="112"/>
      <c r="B31" s="113" t="s">
        <v>70</v>
      </c>
      <c r="C31" s="114" t="s">
        <v>20</v>
      </c>
      <c r="D31" s="114">
        <v>3</v>
      </c>
      <c r="E31" s="114" t="s">
        <v>113</v>
      </c>
      <c r="F31" s="115">
        <v>25000</v>
      </c>
      <c r="G31" s="116">
        <f t="shared" si="0"/>
        <v>75000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/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117"/>
      <c r="ID31" s="117"/>
      <c r="IE31" s="117"/>
      <c r="IF31" s="117"/>
      <c r="IG31" s="117"/>
      <c r="IH31" s="117"/>
      <c r="II31" s="117"/>
      <c r="IJ31" s="117"/>
      <c r="IK31" s="117"/>
      <c r="IL31" s="117"/>
      <c r="IM31" s="117"/>
      <c r="IN31" s="117"/>
      <c r="IO31" s="117"/>
      <c r="IP31" s="117"/>
      <c r="IQ31" s="117"/>
      <c r="IR31" s="117"/>
      <c r="IS31" s="117"/>
      <c r="IT31" s="117"/>
      <c r="IU31" s="117"/>
    </row>
    <row r="32" spans="1:255" s="118" customFormat="1" ht="12" customHeight="1" x14ac:dyDescent="0.25">
      <c r="A32" s="112"/>
      <c r="B32" s="113" t="s">
        <v>71</v>
      </c>
      <c r="C32" s="114" t="s">
        <v>20</v>
      </c>
      <c r="D32" s="114">
        <v>40</v>
      </c>
      <c r="E32" s="114" t="s">
        <v>114</v>
      </c>
      <c r="F32" s="115">
        <v>25000</v>
      </c>
      <c r="G32" s="116">
        <f t="shared" si="0"/>
        <v>1000000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7"/>
      <c r="IK32" s="117"/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</row>
    <row r="33" spans="1:255" s="118" customFormat="1" ht="12.75" customHeight="1" x14ac:dyDescent="0.25">
      <c r="A33" s="112"/>
      <c r="B33" s="113" t="s">
        <v>72</v>
      </c>
      <c r="C33" s="114" t="s">
        <v>20</v>
      </c>
      <c r="D33" s="114">
        <v>10</v>
      </c>
      <c r="E33" s="114" t="s">
        <v>114</v>
      </c>
      <c r="F33" s="115">
        <v>25000</v>
      </c>
      <c r="G33" s="116">
        <f t="shared" si="0"/>
        <v>250000</v>
      </c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  <c r="HG33" s="117"/>
      <c r="HH33" s="117"/>
      <c r="HI33" s="117"/>
      <c r="HJ33" s="117"/>
      <c r="HK33" s="117"/>
      <c r="HL33" s="117"/>
      <c r="HM33" s="117"/>
      <c r="HN33" s="117"/>
      <c r="HO33" s="117"/>
      <c r="HP33" s="117"/>
      <c r="HQ33" s="117"/>
      <c r="HR33" s="117"/>
      <c r="HS33" s="117"/>
      <c r="HT33" s="117"/>
      <c r="HU33" s="117"/>
      <c r="HV33" s="117"/>
      <c r="HW33" s="117"/>
      <c r="HX33" s="117"/>
      <c r="HY33" s="117"/>
      <c r="HZ33" s="117"/>
      <c r="IA33" s="117"/>
      <c r="IB33" s="117"/>
      <c r="IC33" s="117"/>
      <c r="ID33" s="117"/>
      <c r="IE33" s="117"/>
      <c r="IF33" s="117"/>
      <c r="IG33" s="117"/>
      <c r="IH33" s="117"/>
      <c r="II33" s="117"/>
      <c r="IJ33" s="117"/>
      <c r="IK33" s="117"/>
      <c r="IL33" s="117"/>
      <c r="IM33" s="117"/>
      <c r="IN33" s="117"/>
      <c r="IO33" s="117"/>
      <c r="IP33" s="117"/>
      <c r="IQ33" s="117"/>
      <c r="IR33" s="117"/>
      <c r="IS33" s="117"/>
      <c r="IT33" s="117"/>
      <c r="IU33" s="117"/>
    </row>
    <row r="34" spans="1:255" ht="11.25" customHeight="1" x14ac:dyDescent="0.25">
      <c r="A34" s="1"/>
      <c r="B34" s="77" t="s">
        <v>21</v>
      </c>
      <c r="C34" s="78"/>
      <c r="D34" s="78"/>
      <c r="E34" s="78"/>
      <c r="F34" s="79"/>
      <c r="G34" s="80">
        <f>SUM(G21:G33)</f>
        <v>2137500</v>
      </c>
    </row>
    <row r="35" spans="1:255" ht="15.75" customHeight="1" x14ac:dyDescent="0.25">
      <c r="A35" s="104"/>
      <c r="B35" s="119"/>
      <c r="C35" s="13"/>
      <c r="D35" s="13"/>
      <c r="E35" s="13"/>
      <c r="F35" s="14"/>
      <c r="G35" s="14"/>
      <c r="K35" s="44"/>
    </row>
    <row r="36" spans="1:255" ht="12" customHeight="1" x14ac:dyDescent="0.25">
      <c r="A36" s="104"/>
      <c r="B36" s="105" t="s">
        <v>22</v>
      </c>
      <c r="C36" s="106"/>
      <c r="D36" s="107"/>
      <c r="E36" s="107"/>
      <c r="F36" s="108"/>
      <c r="G36" s="109"/>
    </row>
    <row r="37" spans="1:255" ht="24" customHeight="1" x14ac:dyDescent="0.25">
      <c r="A37" s="104"/>
      <c r="B37" s="110" t="s">
        <v>14</v>
      </c>
      <c r="C37" s="111" t="s">
        <v>15</v>
      </c>
      <c r="D37" s="111" t="s">
        <v>16</v>
      </c>
      <c r="E37" s="110" t="s">
        <v>86</v>
      </c>
      <c r="F37" s="111" t="s">
        <v>18</v>
      </c>
      <c r="G37" s="110" t="s">
        <v>19</v>
      </c>
    </row>
    <row r="38" spans="1:255" s="118" customFormat="1" ht="12" customHeight="1" x14ac:dyDescent="0.25">
      <c r="A38" s="112"/>
      <c r="B38" s="113" t="s">
        <v>85</v>
      </c>
      <c r="C38" s="114" t="s">
        <v>87</v>
      </c>
      <c r="D38" s="114">
        <v>1</v>
      </c>
      <c r="E38" s="114" t="s">
        <v>115</v>
      </c>
      <c r="F38" s="115">
        <v>50000</v>
      </c>
      <c r="G38" s="116">
        <f>D38*F38</f>
        <v>50000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  <c r="HG38" s="117"/>
      <c r="HH38" s="117"/>
      <c r="HI38" s="117"/>
      <c r="HJ38" s="117"/>
      <c r="HK38" s="117"/>
      <c r="HL38" s="117"/>
      <c r="HM38" s="117"/>
      <c r="HN38" s="117"/>
      <c r="HO38" s="117"/>
      <c r="HP38" s="117"/>
      <c r="HQ38" s="117"/>
      <c r="HR38" s="117"/>
      <c r="HS38" s="117"/>
      <c r="HT38" s="117"/>
      <c r="HU38" s="117"/>
      <c r="HV38" s="117"/>
      <c r="HW38" s="117"/>
      <c r="HX38" s="117"/>
      <c r="HY38" s="117"/>
      <c r="HZ38" s="117"/>
      <c r="IA38" s="117"/>
      <c r="IB38" s="117"/>
      <c r="IC38" s="117"/>
      <c r="ID38" s="117"/>
      <c r="IE38" s="117"/>
      <c r="IF38" s="117"/>
      <c r="IG38" s="117"/>
      <c r="IH38" s="117"/>
      <c r="II38" s="117"/>
      <c r="IJ38" s="117"/>
      <c r="IK38" s="117"/>
      <c r="IL38" s="117"/>
      <c r="IM38" s="117"/>
      <c r="IN38" s="117"/>
      <c r="IO38" s="117"/>
      <c r="IP38" s="117"/>
      <c r="IQ38" s="117"/>
      <c r="IR38" s="117"/>
      <c r="IS38" s="117"/>
      <c r="IT38" s="117"/>
      <c r="IU38" s="117"/>
    </row>
    <row r="39" spans="1:255" s="118" customFormat="1" ht="12" customHeight="1" x14ac:dyDescent="0.25">
      <c r="A39" s="112"/>
      <c r="B39" s="113" t="s">
        <v>85</v>
      </c>
      <c r="C39" s="114" t="s">
        <v>87</v>
      </c>
      <c r="D39" s="114">
        <v>1</v>
      </c>
      <c r="E39" s="114" t="s">
        <v>116</v>
      </c>
      <c r="F39" s="115">
        <v>50000</v>
      </c>
      <c r="G39" s="116">
        <f>D39*F39</f>
        <v>50000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  <c r="HG39" s="117"/>
      <c r="HH39" s="117"/>
      <c r="HI39" s="117"/>
      <c r="HJ39" s="117"/>
      <c r="HK39" s="117"/>
      <c r="HL39" s="117"/>
      <c r="HM39" s="117"/>
      <c r="HN39" s="117"/>
      <c r="HO39" s="117"/>
      <c r="HP39" s="117"/>
      <c r="HQ39" s="117"/>
      <c r="HR39" s="117"/>
      <c r="HS39" s="117"/>
      <c r="HT39" s="117"/>
      <c r="HU39" s="117"/>
      <c r="HV39" s="117"/>
      <c r="HW39" s="117"/>
      <c r="HX39" s="117"/>
      <c r="HY39" s="117"/>
      <c r="HZ39" s="117"/>
      <c r="IA39" s="117"/>
      <c r="IB39" s="117"/>
      <c r="IC39" s="117"/>
      <c r="ID39" s="117"/>
      <c r="IE39" s="117"/>
      <c r="IF39" s="117"/>
      <c r="IG39" s="117"/>
      <c r="IH39" s="117"/>
      <c r="II39" s="117"/>
      <c r="IJ39" s="117"/>
      <c r="IK39" s="117"/>
      <c r="IL39" s="117"/>
      <c r="IM39" s="117"/>
      <c r="IN39" s="117"/>
      <c r="IO39" s="117"/>
      <c r="IP39" s="117"/>
      <c r="IQ39" s="117"/>
      <c r="IR39" s="117"/>
      <c r="IS39" s="117"/>
      <c r="IT39" s="117"/>
      <c r="IU39" s="117"/>
    </row>
    <row r="40" spans="1:255" ht="11.25" customHeight="1" x14ac:dyDescent="0.25">
      <c r="A40" s="1"/>
      <c r="B40" s="77" t="s">
        <v>23</v>
      </c>
      <c r="C40" s="78"/>
      <c r="D40" s="78"/>
      <c r="E40" s="78"/>
      <c r="F40" s="79"/>
      <c r="G40" s="80">
        <f>SUM(G38:G39)</f>
        <v>100000</v>
      </c>
    </row>
    <row r="41" spans="1:255" ht="15.75" customHeight="1" x14ac:dyDescent="0.25">
      <c r="A41" s="104"/>
      <c r="B41" s="119"/>
      <c r="C41" s="13"/>
      <c r="D41" s="13"/>
      <c r="E41" s="13"/>
      <c r="F41" s="14"/>
      <c r="G41" s="14"/>
      <c r="K41" s="44"/>
    </row>
    <row r="42" spans="1:255" ht="12" customHeight="1" x14ac:dyDescent="0.25">
      <c r="A42" s="104"/>
      <c r="B42" s="105" t="s">
        <v>24</v>
      </c>
      <c r="C42" s="106"/>
      <c r="D42" s="107"/>
      <c r="E42" s="107"/>
      <c r="F42" s="108"/>
      <c r="G42" s="109"/>
    </row>
    <row r="43" spans="1:255" ht="24" customHeight="1" x14ac:dyDescent="0.25">
      <c r="A43" s="104"/>
      <c r="B43" s="110" t="s">
        <v>14</v>
      </c>
      <c r="C43" s="111" t="s">
        <v>15</v>
      </c>
      <c r="D43" s="111" t="s">
        <v>16</v>
      </c>
      <c r="E43" s="110" t="s">
        <v>17</v>
      </c>
      <c r="F43" s="111" t="s">
        <v>18</v>
      </c>
      <c r="G43" s="110" t="s">
        <v>19</v>
      </c>
    </row>
    <row r="44" spans="1:255" s="118" customFormat="1" ht="12" customHeight="1" x14ac:dyDescent="0.25">
      <c r="A44" s="112"/>
      <c r="B44" s="113" t="s">
        <v>73</v>
      </c>
      <c r="C44" s="114" t="s">
        <v>25</v>
      </c>
      <c r="D44" s="114">
        <v>0.3</v>
      </c>
      <c r="E44" s="114" t="s">
        <v>117</v>
      </c>
      <c r="F44" s="115">
        <v>300000</v>
      </c>
      <c r="G44" s="116">
        <f>D44*F44</f>
        <v>90000</v>
      </c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117"/>
      <c r="FD44" s="117"/>
      <c r="FE44" s="117"/>
      <c r="FF44" s="117"/>
      <c r="FG44" s="117"/>
      <c r="FH44" s="117"/>
      <c r="FI44" s="117"/>
      <c r="FJ44" s="117"/>
      <c r="FK44" s="117"/>
      <c r="FL44" s="117"/>
      <c r="FM44" s="117"/>
      <c r="FN44" s="117"/>
      <c r="FO44" s="117"/>
      <c r="FP44" s="117"/>
      <c r="FQ44" s="117"/>
      <c r="FR44" s="117"/>
      <c r="FS44" s="117"/>
      <c r="FT44" s="117"/>
      <c r="FU44" s="117"/>
      <c r="FV44" s="117"/>
      <c r="FW44" s="117"/>
      <c r="FX44" s="117"/>
      <c r="FY44" s="117"/>
      <c r="FZ44" s="117"/>
      <c r="GA44" s="117"/>
      <c r="GB44" s="117"/>
      <c r="GC44" s="117"/>
      <c r="GD44" s="117"/>
      <c r="GE44" s="117"/>
      <c r="GF44" s="117"/>
      <c r="GG44" s="117"/>
      <c r="GH44" s="117"/>
      <c r="GI44" s="117"/>
      <c r="GJ44" s="117"/>
      <c r="GK44" s="117"/>
      <c r="GL44" s="117"/>
      <c r="GM44" s="117"/>
      <c r="GN44" s="117"/>
      <c r="GO44" s="117"/>
      <c r="GP44" s="117"/>
      <c r="GQ44" s="117"/>
      <c r="GR44" s="117"/>
      <c r="GS44" s="117"/>
      <c r="GT44" s="117"/>
      <c r="GU44" s="117"/>
      <c r="GV44" s="117"/>
      <c r="GW44" s="117"/>
      <c r="GX44" s="117"/>
      <c r="GY44" s="117"/>
      <c r="GZ44" s="117"/>
      <c r="HA44" s="117"/>
      <c r="HB44" s="117"/>
      <c r="HC44" s="117"/>
      <c r="HD44" s="117"/>
      <c r="HE44" s="117"/>
      <c r="HF44" s="117"/>
      <c r="HG44" s="117"/>
      <c r="HH44" s="117"/>
      <c r="HI44" s="117"/>
      <c r="HJ44" s="117"/>
      <c r="HK44" s="117"/>
      <c r="HL44" s="117"/>
      <c r="HM44" s="117"/>
      <c r="HN44" s="117"/>
      <c r="HO44" s="117"/>
      <c r="HP44" s="117"/>
      <c r="HQ44" s="117"/>
      <c r="HR44" s="117"/>
      <c r="HS44" s="117"/>
      <c r="HT44" s="117"/>
      <c r="HU44" s="117"/>
      <c r="HV44" s="117"/>
      <c r="HW44" s="117"/>
      <c r="HX44" s="117"/>
      <c r="HY44" s="117"/>
      <c r="HZ44" s="117"/>
      <c r="IA44" s="117"/>
      <c r="IB44" s="117"/>
      <c r="IC44" s="117"/>
      <c r="ID44" s="117"/>
      <c r="IE44" s="117"/>
      <c r="IF44" s="117"/>
      <c r="IG44" s="117"/>
      <c r="IH44" s="117"/>
      <c r="II44" s="117"/>
      <c r="IJ44" s="117"/>
      <c r="IK44" s="117"/>
      <c r="IL44" s="117"/>
      <c r="IM44" s="117"/>
      <c r="IN44" s="117"/>
      <c r="IO44" s="117"/>
      <c r="IP44" s="117"/>
      <c r="IQ44" s="117"/>
      <c r="IR44" s="117"/>
      <c r="IS44" s="117"/>
      <c r="IT44" s="117"/>
      <c r="IU44" s="117"/>
    </row>
    <row r="45" spans="1:255" s="118" customFormat="1" ht="12" customHeight="1" x14ac:dyDescent="0.25">
      <c r="A45" s="112"/>
      <c r="B45" s="113" t="s">
        <v>74</v>
      </c>
      <c r="C45" s="114" t="s">
        <v>25</v>
      </c>
      <c r="D45" s="114">
        <v>0.2</v>
      </c>
      <c r="E45" s="114" t="s">
        <v>117</v>
      </c>
      <c r="F45" s="115">
        <v>250000</v>
      </c>
      <c r="G45" s="116">
        <f t="shared" ref="G45:G47" si="1">D45*F45</f>
        <v>50000</v>
      </c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17"/>
      <c r="CH45" s="117"/>
      <c r="CI45" s="117"/>
      <c r="CJ45" s="117"/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/>
      <c r="CX45" s="117"/>
      <c r="CY45" s="117"/>
      <c r="CZ45" s="117"/>
      <c r="DA45" s="117"/>
      <c r="DB45" s="117"/>
      <c r="DC45" s="117"/>
      <c r="DD45" s="117"/>
      <c r="DE45" s="117"/>
      <c r="DF45" s="117"/>
      <c r="DG45" s="117"/>
      <c r="DH45" s="117"/>
      <c r="DI45" s="117"/>
      <c r="DJ45" s="117"/>
      <c r="DK45" s="117"/>
      <c r="DL45" s="117"/>
      <c r="DM45" s="117"/>
      <c r="DN45" s="117"/>
      <c r="DO45" s="117"/>
      <c r="DP45" s="117"/>
      <c r="DQ45" s="117"/>
      <c r="DR45" s="117"/>
      <c r="DS45" s="117"/>
      <c r="DT45" s="117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117"/>
      <c r="EH45" s="117"/>
      <c r="EI45" s="117"/>
      <c r="EJ45" s="117"/>
      <c r="EK45" s="117"/>
      <c r="EL45" s="117"/>
      <c r="EM45" s="117"/>
      <c r="EN45" s="117"/>
      <c r="EO45" s="117"/>
      <c r="EP45" s="117"/>
      <c r="EQ45" s="117"/>
      <c r="ER45" s="117"/>
      <c r="ES45" s="117"/>
      <c r="ET45" s="117"/>
      <c r="EU45" s="117"/>
      <c r="EV45" s="117"/>
      <c r="EW45" s="117"/>
      <c r="EX45" s="117"/>
      <c r="EY45" s="117"/>
      <c r="EZ45" s="117"/>
      <c r="FA45" s="117"/>
      <c r="FB45" s="117"/>
      <c r="FC45" s="117"/>
      <c r="FD45" s="117"/>
      <c r="FE45" s="117"/>
      <c r="FF45" s="117"/>
      <c r="FG45" s="117"/>
      <c r="FH45" s="117"/>
      <c r="FI45" s="117"/>
      <c r="FJ45" s="117"/>
      <c r="FK45" s="117"/>
      <c r="FL45" s="117"/>
      <c r="FM45" s="117"/>
      <c r="FN45" s="117"/>
      <c r="FO45" s="117"/>
      <c r="FP45" s="117"/>
      <c r="FQ45" s="117"/>
      <c r="FR45" s="117"/>
      <c r="FS45" s="117"/>
      <c r="FT45" s="117"/>
      <c r="FU45" s="117"/>
      <c r="FV45" s="117"/>
      <c r="FW45" s="117"/>
      <c r="FX45" s="117"/>
      <c r="FY45" s="117"/>
      <c r="FZ45" s="117"/>
      <c r="GA45" s="117"/>
      <c r="GB45" s="117"/>
      <c r="GC45" s="117"/>
      <c r="GD45" s="117"/>
      <c r="GE45" s="117"/>
      <c r="GF45" s="117"/>
      <c r="GG45" s="117"/>
      <c r="GH45" s="117"/>
      <c r="GI45" s="117"/>
      <c r="GJ45" s="117"/>
      <c r="GK45" s="117"/>
      <c r="GL45" s="117"/>
      <c r="GM45" s="117"/>
      <c r="GN45" s="117"/>
      <c r="GO45" s="117"/>
      <c r="GP45" s="117"/>
      <c r="GQ45" s="117"/>
      <c r="GR45" s="117"/>
      <c r="GS45" s="117"/>
      <c r="GT45" s="117"/>
      <c r="GU45" s="117"/>
      <c r="GV45" s="117"/>
      <c r="GW45" s="117"/>
      <c r="GX45" s="117"/>
      <c r="GY45" s="117"/>
      <c r="GZ45" s="117"/>
      <c r="HA45" s="117"/>
      <c r="HB45" s="117"/>
      <c r="HC45" s="117"/>
      <c r="HD45" s="117"/>
      <c r="HE45" s="117"/>
      <c r="HF45" s="117"/>
      <c r="HG45" s="117"/>
      <c r="HH45" s="117"/>
      <c r="HI45" s="117"/>
      <c r="HJ45" s="117"/>
      <c r="HK45" s="117"/>
      <c r="HL45" s="117"/>
      <c r="HM45" s="117"/>
      <c r="HN45" s="117"/>
      <c r="HO45" s="117"/>
      <c r="HP45" s="117"/>
      <c r="HQ45" s="117"/>
      <c r="HR45" s="117"/>
      <c r="HS45" s="117"/>
      <c r="HT45" s="117"/>
      <c r="HU45" s="117"/>
      <c r="HV45" s="117"/>
      <c r="HW45" s="117"/>
      <c r="HX45" s="117"/>
      <c r="HY45" s="117"/>
      <c r="HZ45" s="117"/>
      <c r="IA45" s="117"/>
      <c r="IB45" s="117"/>
      <c r="IC45" s="117"/>
      <c r="ID45" s="117"/>
      <c r="IE45" s="117"/>
      <c r="IF45" s="117"/>
      <c r="IG45" s="117"/>
      <c r="IH45" s="117"/>
      <c r="II45" s="117"/>
      <c r="IJ45" s="117"/>
      <c r="IK45" s="117"/>
      <c r="IL45" s="117"/>
      <c r="IM45" s="117"/>
      <c r="IN45" s="117"/>
      <c r="IO45" s="117"/>
      <c r="IP45" s="117"/>
      <c r="IQ45" s="117"/>
      <c r="IR45" s="117"/>
      <c r="IS45" s="117"/>
      <c r="IT45" s="117"/>
      <c r="IU45" s="117"/>
    </row>
    <row r="46" spans="1:255" s="118" customFormat="1" ht="12" customHeight="1" x14ac:dyDescent="0.25">
      <c r="A46" s="112"/>
      <c r="B46" s="113" t="s">
        <v>75</v>
      </c>
      <c r="C46" s="114" t="s">
        <v>25</v>
      </c>
      <c r="D46" s="114">
        <v>0.2</v>
      </c>
      <c r="E46" s="114" t="s">
        <v>110</v>
      </c>
      <c r="F46" s="115">
        <v>175000</v>
      </c>
      <c r="G46" s="116">
        <f t="shared" si="1"/>
        <v>35000</v>
      </c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117"/>
      <c r="FD46" s="117"/>
      <c r="FE46" s="117"/>
      <c r="FF46" s="117"/>
      <c r="FG46" s="117"/>
      <c r="FH46" s="117"/>
      <c r="FI46" s="117"/>
      <c r="FJ46" s="117"/>
      <c r="FK46" s="117"/>
      <c r="FL46" s="117"/>
      <c r="FM46" s="117"/>
      <c r="FN46" s="117"/>
      <c r="FO46" s="117"/>
      <c r="FP46" s="117"/>
      <c r="FQ46" s="117"/>
      <c r="FR46" s="117"/>
      <c r="FS46" s="117"/>
      <c r="FT46" s="117"/>
      <c r="FU46" s="117"/>
      <c r="FV46" s="117"/>
      <c r="FW46" s="117"/>
      <c r="FX46" s="117"/>
      <c r="FY46" s="117"/>
      <c r="FZ46" s="117"/>
      <c r="GA46" s="117"/>
      <c r="GB46" s="117"/>
      <c r="GC46" s="117"/>
      <c r="GD46" s="117"/>
      <c r="GE46" s="117"/>
      <c r="GF46" s="117"/>
      <c r="GG46" s="117"/>
      <c r="GH46" s="117"/>
      <c r="GI46" s="117"/>
      <c r="GJ46" s="117"/>
      <c r="GK46" s="117"/>
      <c r="GL46" s="117"/>
      <c r="GM46" s="117"/>
      <c r="GN46" s="117"/>
      <c r="GO46" s="117"/>
      <c r="GP46" s="117"/>
      <c r="GQ46" s="117"/>
      <c r="GR46" s="117"/>
      <c r="GS46" s="117"/>
      <c r="GT46" s="117"/>
      <c r="GU46" s="117"/>
      <c r="GV46" s="117"/>
      <c r="GW46" s="117"/>
      <c r="GX46" s="117"/>
      <c r="GY46" s="117"/>
      <c r="GZ46" s="117"/>
      <c r="HA46" s="117"/>
      <c r="HB46" s="117"/>
      <c r="HC46" s="117"/>
      <c r="HD46" s="117"/>
      <c r="HE46" s="117"/>
      <c r="HF46" s="117"/>
      <c r="HG46" s="117"/>
      <c r="HH46" s="117"/>
      <c r="HI46" s="117"/>
      <c r="HJ46" s="117"/>
      <c r="HK46" s="117"/>
      <c r="HL46" s="117"/>
      <c r="HM46" s="117"/>
      <c r="HN46" s="117"/>
      <c r="HO46" s="117"/>
      <c r="HP46" s="117"/>
      <c r="HQ46" s="117"/>
      <c r="HR46" s="117"/>
      <c r="HS46" s="117"/>
      <c r="HT46" s="117"/>
      <c r="HU46" s="117"/>
      <c r="HV46" s="117"/>
      <c r="HW46" s="117"/>
      <c r="HX46" s="117"/>
      <c r="HY46" s="117"/>
      <c r="HZ46" s="117"/>
      <c r="IA46" s="117"/>
      <c r="IB46" s="117"/>
      <c r="IC46" s="117"/>
      <c r="ID46" s="117"/>
      <c r="IE46" s="117"/>
      <c r="IF46" s="117"/>
      <c r="IG46" s="117"/>
      <c r="IH46" s="117"/>
      <c r="II46" s="117"/>
      <c r="IJ46" s="117"/>
      <c r="IK46" s="117"/>
      <c r="IL46" s="117"/>
      <c r="IM46" s="117"/>
      <c r="IN46" s="117"/>
      <c r="IO46" s="117"/>
      <c r="IP46" s="117"/>
      <c r="IQ46" s="117"/>
      <c r="IR46" s="117"/>
      <c r="IS46" s="117"/>
      <c r="IT46" s="117"/>
      <c r="IU46" s="117"/>
    </row>
    <row r="47" spans="1:255" s="118" customFormat="1" ht="12" customHeight="1" x14ac:dyDescent="0.25">
      <c r="A47" s="112"/>
      <c r="B47" s="113" t="s">
        <v>58</v>
      </c>
      <c r="C47" s="114" t="s">
        <v>25</v>
      </c>
      <c r="D47" s="114">
        <v>0.2</v>
      </c>
      <c r="E47" s="114" t="s">
        <v>107</v>
      </c>
      <c r="F47" s="115">
        <v>125000</v>
      </c>
      <c r="G47" s="116">
        <f t="shared" si="1"/>
        <v>25000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7"/>
      <c r="FF47" s="117"/>
      <c r="FG47" s="117"/>
      <c r="FH47" s="117"/>
      <c r="FI47" s="117"/>
      <c r="FJ47" s="117"/>
      <c r="FK47" s="117"/>
      <c r="FL47" s="117"/>
      <c r="FM47" s="117"/>
      <c r="FN47" s="117"/>
      <c r="FO47" s="117"/>
      <c r="FP47" s="117"/>
      <c r="FQ47" s="117"/>
      <c r="FR47" s="117"/>
      <c r="FS47" s="117"/>
      <c r="FT47" s="117"/>
      <c r="FU47" s="117"/>
      <c r="FV47" s="117"/>
      <c r="FW47" s="117"/>
      <c r="FX47" s="117"/>
      <c r="FY47" s="117"/>
      <c r="FZ47" s="117"/>
      <c r="GA47" s="117"/>
      <c r="GB47" s="117"/>
      <c r="GC47" s="117"/>
      <c r="GD47" s="117"/>
      <c r="GE47" s="117"/>
      <c r="GF47" s="117"/>
      <c r="GG47" s="117"/>
      <c r="GH47" s="117"/>
      <c r="GI47" s="117"/>
      <c r="GJ47" s="117"/>
      <c r="GK47" s="117"/>
      <c r="GL47" s="117"/>
      <c r="GM47" s="117"/>
      <c r="GN47" s="117"/>
      <c r="GO47" s="117"/>
      <c r="GP47" s="117"/>
      <c r="GQ47" s="117"/>
      <c r="GR47" s="117"/>
      <c r="GS47" s="117"/>
      <c r="GT47" s="117"/>
      <c r="GU47" s="117"/>
      <c r="GV47" s="117"/>
      <c r="GW47" s="117"/>
      <c r="GX47" s="117"/>
      <c r="GY47" s="117"/>
      <c r="GZ47" s="117"/>
      <c r="HA47" s="117"/>
      <c r="HB47" s="117"/>
      <c r="HC47" s="117"/>
      <c r="HD47" s="117"/>
      <c r="HE47" s="117"/>
      <c r="HF47" s="117"/>
      <c r="HG47" s="117"/>
      <c r="HH47" s="117"/>
      <c r="HI47" s="117"/>
      <c r="HJ47" s="117"/>
      <c r="HK47" s="117"/>
      <c r="HL47" s="117"/>
      <c r="HM47" s="117"/>
      <c r="HN47" s="117"/>
      <c r="HO47" s="117"/>
      <c r="HP47" s="117"/>
      <c r="HQ47" s="117"/>
      <c r="HR47" s="117"/>
      <c r="HS47" s="117"/>
      <c r="HT47" s="117"/>
      <c r="HU47" s="117"/>
      <c r="HV47" s="117"/>
      <c r="HW47" s="117"/>
      <c r="HX47" s="117"/>
      <c r="HY47" s="117"/>
      <c r="HZ47" s="117"/>
      <c r="IA47" s="117"/>
      <c r="IB47" s="117"/>
      <c r="IC47" s="117"/>
      <c r="ID47" s="117"/>
      <c r="IE47" s="117"/>
      <c r="IF47" s="117"/>
      <c r="IG47" s="117"/>
      <c r="IH47" s="117"/>
      <c r="II47" s="117"/>
      <c r="IJ47" s="117"/>
      <c r="IK47" s="117"/>
      <c r="IL47" s="117"/>
      <c r="IM47" s="117"/>
      <c r="IN47" s="117"/>
      <c r="IO47" s="117"/>
      <c r="IP47" s="117"/>
      <c r="IQ47" s="117"/>
      <c r="IR47" s="117"/>
      <c r="IS47" s="117"/>
      <c r="IT47" s="117"/>
      <c r="IU47" s="117"/>
    </row>
    <row r="48" spans="1:255" ht="11.25" customHeight="1" x14ac:dyDescent="0.25">
      <c r="A48" s="1"/>
      <c r="B48" s="77" t="s">
        <v>26</v>
      </c>
      <c r="C48" s="78"/>
      <c r="D48" s="78"/>
      <c r="E48" s="78"/>
      <c r="F48" s="79"/>
      <c r="G48" s="80">
        <f>SUM(G44:G47)</f>
        <v>200000</v>
      </c>
    </row>
    <row r="49" spans="1:255" ht="15.75" customHeight="1" x14ac:dyDescent="0.25">
      <c r="A49" s="104"/>
      <c r="B49" s="119"/>
      <c r="C49" s="13"/>
      <c r="D49" s="13"/>
      <c r="E49" s="13"/>
      <c r="F49" s="14"/>
      <c r="G49" s="14"/>
      <c r="K49" s="44"/>
    </row>
    <row r="50" spans="1:255" ht="12" customHeight="1" x14ac:dyDescent="0.25">
      <c r="A50" s="104"/>
      <c r="B50" s="105" t="s">
        <v>27</v>
      </c>
      <c r="C50" s="106"/>
      <c r="D50" s="107"/>
      <c r="E50" s="107"/>
      <c r="F50" s="108"/>
      <c r="G50" s="109"/>
    </row>
    <row r="51" spans="1:255" ht="24" customHeight="1" x14ac:dyDescent="0.25">
      <c r="A51" s="104"/>
      <c r="B51" s="110" t="s">
        <v>28</v>
      </c>
      <c r="C51" s="111" t="s">
        <v>29</v>
      </c>
      <c r="D51" s="111" t="s">
        <v>30</v>
      </c>
      <c r="E51" s="110" t="s">
        <v>17</v>
      </c>
      <c r="F51" s="111" t="s">
        <v>18</v>
      </c>
      <c r="G51" s="110" t="s">
        <v>19</v>
      </c>
    </row>
    <row r="52" spans="1:255" s="118" customFormat="1" ht="12" customHeight="1" x14ac:dyDescent="0.25">
      <c r="A52" s="112"/>
      <c r="B52" s="113" t="s">
        <v>102</v>
      </c>
      <c r="C52" s="114" t="s">
        <v>100</v>
      </c>
      <c r="D52" s="114">
        <v>1300</v>
      </c>
      <c r="E52" s="114" t="s">
        <v>108</v>
      </c>
      <c r="F52" s="115">
        <v>200</v>
      </c>
      <c r="G52" s="116">
        <f>D52*F52</f>
        <v>260000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/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117"/>
      <c r="ID52" s="117"/>
      <c r="IE52" s="117"/>
      <c r="IF52" s="117"/>
      <c r="IG52" s="117"/>
      <c r="IH52" s="117"/>
      <c r="II52" s="117"/>
      <c r="IJ52" s="117"/>
      <c r="IK52" s="117"/>
      <c r="IL52" s="117"/>
      <c r="IM52" s="117"/>
      <c r="IN52" s="117"/>
      <c r="IO52" s="117"/>
      <c r="IP52" s="117"/>
      <c r="IQ52" s="117"/>
      <c r="IR52" s="117"/>
      <c r="IS52" s="117"/>
      <c r="IT52" s="117"/>
      <c r="IU52" s="117"/>
    </row>
    <row r="53" spans="1:255" s="118" customFormat="1" ht="12" customHeight="1" x14ac:dyDescent="0.25">
      <c r="A53" s="112"/>
      <c r="B53" s="120" t="s">
        <v>60</v>
      </c>
      <c r="C53" s="114"/>
      <c r="D53" s="114"/>
      <c r="E53" s="114"/>
      <c r="F53" s="115"/>
      <c r="G53" s="116" t="s">
        <v>59</v>
      </c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/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  <c r="IM53" s="117"/>
      <c r="IN53" s="117"/>
      <c r="IO53" s="117"/>
      <c r="IP53" s="117"/>
      <c r="IQ53" s="117"/>
      <c r="IR53" s="117"/>
      <c r="IS53" s="117"/>
      <c r="IT53" s="117"/>
      <c r="IU53" s="117"/>
    </row>
    <row r="54" spans="1:255" s="118" customFormat="1" ht="12" customHeight="1" x14ac:dyDescent="0.25">
      <c r="A54" s="112"/>
      <c r="B54" s="113" t="s">
        <v>98</v>
      </c>
      <c r="C54" s="114" t="s">
        <v>76</v>
      </c>
      <c r="D54" s="114">
        <v>300</v>
      </c>
      <c r="E54" s="114" t="s">
        <v>107</v>
      </c>
      <c r="F54" s="115">
        <v>1038</v>
      </c>
      <c r="G54" s="116">
        <f t="shared" ref="G54:G65" si="2">D54*F54</f>
        <v>311400</v>
      </c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  <c r="HG54" s="117"/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7"/>
      <c r="HV54" s="117"/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7"/>
      <c r="IK54" s="117"/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</row>
    <row r="55" spans="1:255" s="118" customFormat="1" ht="12" customHeight="1" x14ac:dyDescent="0.25">
      <c r="A55" s="112"/>
      <c r="B55" s="113" t="s">
        <v>77</v>
      </c>
      <c r="C55" s="114" t="s">
        <v>76</v>
      </c>
      <c r="D55" s="114">
        <v>200</v>
      </c>
      <c r="E55" s="114" t="s">
        <v>107</v>
      </c>
      <c r="F55" s="115">
        <v>1286.4000000000001</v>
      </c>
      <c r="G55" s="116">
        <f t="shared" si="2"/>
        <v>257280.00000000003</v>
      </c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  <c r="HG55" s="117"/>
      <c r="HH55" s="117"/>
      <c r="HI55" s="117"/>
      <c r="HJ55" s="117"/>
      <c r="HK55" s="117"/>
      <c r="HL55" s="117"/>
      <c r="HM55" s="117"/>
      <c r="HN55" s="117"/>
      <c r="HO55" s="117"/>
      <c r="HP55" s="117"/>
      <c r="HQ55" s="117"/>
      <c r="HR55" s="117"/>
      <c r="HS55" s="117"/>
      <c r="HT55" s="117"/>
      <c r="HU55" s="117"/>
      <c r="HV55" s="117"/>
      <c r="HW55" s="117"/>
      <c r="HX55" s="117"/>
      <c r="HY55" s="117"/>
      <c r="HZ55" s="117"/>
      <c r="IA55" s="117"/>
      <c r="IB55" s="117"/>
      <c r="IC55" s="117"/>
      <c r="ID55" s="117"/>
      <c r="IE55" s="117"/>
      <c r="IF55" s="117"/>
      <c r="IG55" s="117"/>
      <c r="IH55" s="117"/>
      <c r="II55" s="117"/>
      <c r="IJ55" s="117"/>
      <c r="IK55" s="117"/>
      <c r="IL55" s="117"/>
      <c r="IM55" s="117"/>
      <c r="IN55" s="117"/>
      <c r="IO55" s="117"/>
      <c r="IP55" s="117"/>
      <c r="IQ55" s="117"/>
      <c r="IR55" s="117"/>
      <c r="IS55" s="117"/>
      <c r="IT55" s="117"/>
      <c r="IU55" s="117"/>
    </row>
    <row r="56" spans="1:255" s="118" customFormat="1" ht="12" customHeight="1" x14ac:dyDescent="0.25">
      <c r="A56" s="112"/>
      <c r="B56" s="113" t="s">
        <v>78</v>
      </c>
      <c r="C56" s="114" t="s">
        <v>76</v>
      </c>
      <c r="D56" s="114">
        <v>100</v>
      </c>
      <c r="E56" s="114" t="s">
        <v>107</v>
      </c>
      <c r="F56" s="115">
        <v>1932.4</v>
      </c>
      <c r="G56" s="116">
        <f t="shared" si="2"/>
        <v>193240</v>
      </c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  <c r="HG56" s="117"/>
      <c r="HH56" s="117"/>
      <c r="HI56" s="117"/>
      <c r="HJ56" s="117"/>
      <c r="HK56" s="117"/>
      <c r="HL56" s="117"/>
      <c r="HM56" s="117"/>
      <c r="HN56" s="117"/>
      <c r="HO56" s="117"/>
      <c r="HP56" s="117"/>
      <c r="HQ56" s="117"/>
      <c r="HR56" s="117"/>
      <c r="HS56" s="117"/>
      <c r="HT56" s="117"/>
      <c r="HU56" s="117"/>
      <c r="HV56" s="117"/>
      <c r="HW56" s="117"/>
      <c r="HX56" s="117"/>
      <c r="HY56" s="117"/>
      <c r="HZ56" s="117"/>
      <c r="IA56" s="117"/>
      <c r="IB56" s="117"/>
      <c r="IC56" s="117"/>
      <c r="ID56" s="117"/>
      <c r="IE56" s="117"/>
      <c r="IF56" s="117"/>
      <c r="IG56" s="117"/>
      <c r="IH56" s="117"/>
      <c r="II56" s="117"/>
      <c r="IJ56" s="117"/>
      <c r="IK56" s="117"/>
      <c r="IL56" s="117"/>
      <c r="IM56" s="117"/>
      <c r="IN56" s="117"/>
      <c r="IO56" s="117"/>
      <c r="IP56" s="117"/>
      <c r="IQ56" s="117"/>
      <c r="IR56" s="117"/>
      <c r="IS56" s="117"/>
      <c r="IT56" s="117"/>
      <c r="IU56" s="117"/>
    </row>
    <row r="57" spans="1:255" s="118" customFormat="1" ht="12" customHeight="1" x14ac:dyDescent="0.25">
      <c r="A57" s="112"/>
      <c r="B57" s="113" t="s">
        <v>79</v>
      </c>
      <c r="C57" s="114" t="s">
        <v>76</v>
      </c>
      <c r="D57" s="114">
        <v>350</v>
      </c>
      <c r="E57" s="114" t="s">
        <v>107</v>
      </c>
      <c r="F57" s="115">
        <v>1711.2</v>
      </c>
      <c r="G57" s="116">
        <f t="shared" si="2"/>
        <v>598920</v>
      </c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  <c r="IU57" s="117"/>
    </row>
    <row r="58" spans="1:255" s="118" customFormat="1" ht="12" customHeight="1" x14ac:dyDescent="0.25">
      <c r="A58" s="112"/>
      <c r="B58" s="120" t="s">
        <v>61</v>
      </c>
      <c r="C58" s="114"/>
      <c r="D58" s="114"/>
      <c r="E58" s="114"/>
      <c r="F58" s="115"/>
      <c r="G58" s="116" t="s">
        <v>59</v>
      </c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  <c r="HG58" s="117"/>
      <c r="HH58" s="117"/>
      <c r="HI58" s="117"/>
      <c r="HJ58" s="117"/>
      <c r="HK58" s="117"/>
      <c r="HL58" s="117"/>
      <c r="HM58" s="117"/>
      <c r="HN58" s="117"/>
      <c r="HO58" s="117"/>
      <c r="HP58" s="117"/>
      <c r="HQ58" s="117"/>
      <c r="HR58" s="117"/>
      <c r="HS58" s="117"/>
      <c r="HT58" s="117"/>
      <c r="HU58" s="117"/>
      <c r="HV58" s="117"/>
      <c r="HW58" s="117"/>
      <c r="HX58" s="117"/>
      <c r="HY58" s="117"/>
      <c r="HZ58" s="117"/>
      <c r="IA58" s="117"/>
      <c r="IB58" s="117"/>
      <c r="IC58" s="117"/>
      <c r="ID58" s="117"/>
      <c r="IE58" s="117"/>
      <c r="IF58" s="117"/>
      <c r="IG58" s="117"/>
      <c r="IH58" s="117"/>
      <c r="II58" s="117"/>
      <c r="IJ58" s="117"/>
      <c r="IK58" s="117"/>
      <c r="IL58" s="117"/>
      <c r="IM58" s="117"/>
      <c r="IN58" s="117"/>
      <c r="IO58" s="117"/>
      <c r="IP58" s="117"/>
      <c r="IQ58" s="117"/>
      <c r="IR58" s="117"/>
      <c r="IS58" s="117"/>
      <c r="IT58" s="117"/>
      <c r="IU58" s="117"/>
    </row>
    <row r="59" spans="1:255" s="118" customFormat="1" ht="12" customHeight="1" x14ac:dyDescent="0.25">
      <c r="A59" s="112"/>
      <c r="B59" s="113" t="s">
        <v>104</v>
      </c>
      <c r="C59" s="114" t="s">
        <v>76</v>
      </c>
      <c r="D59" s="114">
        <v>20</v>
      </c>
      <c r="E59" s="114" t="s">
        <v>118</v>
      </c>
      <c r="F59" s="115">
        <v>1026</v>
      </c>
      <c r="G59" s="116">
        <f>D59*F59</f>
        <v>20520</v>
      </c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  <c r="HG59" s="117"/>
      <c r="HH59" s="117"/>
      <c r="HI59" s="117"/>
      <c r="HJ59" s="117"/>
      <c r="HK59" s="117"/>
      <c r="HL59" s="117"/>
      <c r="HM59" s="117"/>
      <c r="HN59" s="117"/>
      <c r="HO59" s="117"/>
      <c r="HP59" s="117"/>
      <c r="HQ59" s="117"/>
      <c r="HR59" s="117"/>
      <c r="HS59" s="117"/>
      <c r="HT59" s="117"/>
      <c r="HU59" s="117"/>
      <c r="HV59" s="117"/>
      <c r="HW59" s="117"/>
      <c r="HX59" s="117"/>
      <c r="HY59" s="117"/>
      <c r="HZ59" s="117"/>
      <c r="IA59" s="117"/>
      <c r="IB59" s="117"/>
      <c r="IC59" s="117"/>
      <c r="ID59" s="117"/>
      <c r="IE59" s="117"/>
      <c r="IF59" s="117"/>
      <c r="IG59" s="117"/>
      <c r="IH59" s="117"/>
      <c r="II59" s="117"/>
      <c r="IJ59" s="117"/>
      <c r="IK59" s="117"/>
      <c r="IL59" s="117"/>
      <c r="IM59" s="117"/>
      <c r="IN59" s="117"/>
      <c r="IO59" s="117"/>
      <c r="IP59" s="117"/>
      <c r="IQ59" s="117"/>
      <c r="IR59" s="117"/>
      <c r="IS59" s="117"/>
      <c r="IT59" s="117"/>
      <c r="IU59" s="117"/>
    </row>
    <row r="60" spans="1:255" s="118" customFormat="1" ht="12" customHeight="1" x14ac:dyDescent="0.25">
      <c r="A60" s="112"/>
      <c r="B60" s="113" t="s">
        <v>99</v>
      </c>
      <c r="C60" s="114" t="s">
        <v>76</v>
      </c>
      <c r="D60" s="114">
        <v>3</v>
      </c>
      <c r="E60" s="114" t="s">
        <v>118</v>
      </c>
      <c r="F60" s="115">
        <v>46090</v>
      </c>
      <c r="G60" s="116">
        <f t="shared" si="2"/>
        <v>138270</v>
      </c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117"/>
      <c r="FD60" s="117"/>
      <c r="FE60" s="117"/>
      <c r="FF60" s="117"/>
      <c r="FG60" s="117"/>
      <c r="FH60" s="117"/>
      <c r="FI60" s="117"/>
      <c r="FJ60" s="117"/>
      <c r="FK60" s="117"/>
      <c r="FL60" s="117"/>
      <c r="FM60" s="117"/>
      <c r="FN60" s="117"/>
      <c r="FO60" s="117"/>
      <c r="FP60" s="117"/>
      <c r="FQ60" s="117"/>
      <c r="FR60" s="117"/>
      <c r="FS60" s="117"/>
      <c r="FT60" s="117"/>
      <c r="FU60" s="117"/>
      <c r="FV60" s="117"/>
      <c r="FW60" s="117"/>
      <c r="FX60" s="117"/>
      <c r="FY60" s="117"/>
      <c r="FZ60" s="117"/>
      <c r="GA60" s="117"/>
      <c r="GB60" s="117"/>
      <c r="GC60" s="117"/>
      <c r="GD60" s="117"/>
      <c r="GE60" s="117"/>
      <c r="GF60" s="117"/>
      <c r="GG60" s="117"/>
      <c r="GH60" s="117"/>
      <c r="GI60" s="117"/>
      <c r="GJ60" s="117"/>
      <c r="GK60" s="117"/>
      <c r="GL60" s="117"/>
      <c r="GM60" s="117"/>
      <c r="GN60" s="117"/>
      <c r="GO60" s="117"/>
      <c r="GP60" s="117"/>
      <c r="GQ60" s="117"/>
      <c r="GR60" s="117"/>
      <c r="GS60" s="117"/>
      <c r="GT60" s="117"/>
      <c r="GU60" s="117"/>
      <c r="GV60" s="117"/>
      <c r="GW60" s="117"/>
      <c r="GX60" s="117"/>
      <c r="GY60" s="117"/>
      <c r="GZ60" s="117"/>
      <c r="HA60" s="117"/>
      <c r="HB60" s="117"/>
      <c r="HC60" s="117"/>
      <c r="HD60" s="117"/>
      <c r="HE60" s="117"/>
      <c r="HF60" s="117"/>
      <c r="HG60" s="117"/>
      <c r="HH60" s="117"/>
      <c r="HI60" s="117"/>
      <c r="HJ60" s="117"/>
      <c r="HK60" s="117"/>
      <c r="HL60" s="117"/>
      <c r="HM60" s="117"/>
      <c r="HN60" s="117"/>
      <c r="HO60" s="117"/>
      <c r="HP60" s="117"/>
      <c r="HQ60" s="117"/>
      <c r="HR60" s="117"/>
      <c r="HS60" s="117"/>
      <c r="HT60" s="117"/>
      <c r="HU60" s="117"/>
      <c r="HV60" s="117"/>
      <c r="HW60" s="117"/>
      <c r="HX60" s="117"/>
      <c r="HY60" s="117"/>
      <c r="HZ60" s="117"/>
      <c r="IA60" s="117"/>
      <c r="IB60" s="117"/>
      <c r="IC60" s="117"/>
      <c r="ID60" s="117"/>
      <c r="IE60" s="117"/>
      <c r="IF60" s="117"/>
      <c r="IG60" s="117"/>
      <c r="IH60" s="117"/>
      <c r="II60" s="117"/>
      <c r="IJ60" s="117"/>
      <c r="IK60" s="117"/>
      <c r="IL60" s="117"/>
      <c r="IM60" s="117"/>
      <c r="IN60" s="117"/>
      <c r="IO60" s="117"/>
      <c r="IP60" s="117"/>
      <c r="IQ60" s="117"/>
      <c r="IR60" s="117"/>
      <c r="IS60" s="117"/>
      <c r="IT60" s="117"/>
      <c r="IU60" s="117"/>
    </row>
    <row r="61" spans="1:255" s="118" customFormat="1" ht="12" customHeight="1" x14ac:dyDescent="0.25">
      <c r="A61" s="112"/>
      <c r="B61" s="113" t="s">
        <v>88</v>
      </c>
      <c r="C61" s="114" t="s">
        <v>76</v>
      </c>
      <c r="D61" s="114">
        <v>5</v>
      </c>
      <c r="E61" s="114" t="s">
        <v>119</v>
      </c>
      <c r="F61" s="115">
        <v>17850</v>
      </c>
      <c r="G61" s="116">
        <f>D61*F61</f>
        <v>89250</v>
      </c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7"/>
      <c r="FU61" s="117"/>
      <c r="FV61" s="117"/>
      <c r="FW61" s="117"/>
      <c r="FX61" s="117"/>
      <c r="FY61" s="117"/>
      <c r="FZ61" s="117"/>
      <c r="GA61" s="117"/>
      <c r="GB61" s="117"/>
      <c r="GC61" s="117"/>
      <c r="GD61" s="117"/>
      <c r="GE61" s="117"/>
      <c r="GF61" s="117"/>
      <c r="GG61" s="117"/>
      <c r="GH61" s="117"/>
      <c r="GI61" s="117"/>
      <c r="GJ61" s="117"/>
      <c r="GK61" s="117"/>
      <c r="GL61" s="117"/>
      <c r="GM61" s="117"/>
      <c r="GN61" s="117"/>
      <c r="GO61" s="117"/>
      <c r="GP61" s="117"/>
      <c r="GQ61" s="117"/>
      <c r="GR61" s="117"/>
      <c r="GS61" s="117"/>
      <c r="GT61" s="117"/>
      <c r="GU61" s="117"/>
      <c r="GV61" s="117"/>
      <c r="GW61" s="117"/>
      <c r="GX61" s="117"/>
      <c r="GY61" s="117"/>
      <c r="GZ61" s="117"/>
      <c r="HA61" s="117"/>
      <c r="HB61" s="117"/>
      <c r="HC61" s="117"/>
      <c r="HD61" s="117"/>
      <c r="HE61" s="117"/>
      <c r="HF61" s="117"/>
      <c r="HG61" s="117"/>
      <c r="HH61" s="117"/>
      <c r="HI61" s="117"/>
      <c r="HJ61" s="117"/>
      <c r="HK61" s="117"/>
      <c r="HL61" s="117"/>
      <c r="HM61" s="117"/>
      <c r="HN61" s="117"/>
      <c r="HO61" s="117"/>
      <c r="HP61" s="117"/>
      <c r="HQ61" s="117"/>
      <c r="HR61" s="117"/>
      <c r="HS61" s="117"/>
      <c r="HT61" s="117"/>
      <c r="HU61" s="117"/>
      <c r="HV61" s="117"/>
      <c r="HW61" s="117"/>
      <c r="HX61" s="117"/>
      <c r="HY61" s="117"/>
      <c r="HZ61" s="117"/>
      <c r="IA61" s="117"/>
      <c r="IB61" s="117"/>
      <c r="IC61" s="117"/>
      <c r="ID61" s="117"/>
      <c r="IE61" s="117"/>
      <c r="IF61" s="117"/>
      <c r="IG61" s="117"/>
      <c r="IH61" s="117"/>
      <c r="II61" s="117"/>
      <c r="IJ61" s="117"/>
      <c r="IK61" s="117"/>
      <c r="IL61" s="117"/>
      <c r="IM61" s="117"/>
      <c r="IN61" s="117"/>
      <c r="IO61" s="117"/>
      <c r="IP61" s="117"/>
      <c r="IQ61" s="117"/>
      <c r="IR61" s="117"/>
      <c r="IS61" s="117"/>
      <c r="IT61" s="117"/>
      <c r="IU61" s="117"/>
    </row>
    <row r="62" spans="1:255" s="118" customFormat="1" ht="12" customHeight="1" x14ac:dyDescent="0.25">
      <c r="A62" s="112"/>
      <c r="B62" s="120" t="s">
        <v>62</v>
      </c>
      <c r="C62" s="114"/>
      <c r="D62" s="114"/>
      <c r="E62" s="114"/>
      <c r="F62" s="115"/>
      <c r="G62" s="116" t="s">
        <v>59</v>
      </c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117"/>
      <c r="FD62" s="117"/>
      <c r="FE62" s="117"/>
      <c r="FF62" s="117"/>
      <c r="FG62" s="117"/>
      <c r="FH62" s="117"/>
      <c r="FI62" s="117"/>
      <c r="FJ62" s="117"/>
      <c r="FK62" s="117"/>
      <c r="FL62" s="117"/>
      <c r="FM62" s="117"/>
      <c r="FN62" s="117"/>
      <c r="FO62" s="117"/>
      <c r="FP62" s="117"/>
      <c r="FQ62" s="117"/>
      <c r="FR62" s="117"/>
      <c r="FS62" s="117"/>
      <c r="FT62" s="117"/>
      <c r="FU62" s="117"/>
      <c r="FV62" s="117"/>
      <c r="FW62" s="117"/>
      <c r="FX62" s="117"/>
      <c r="FY62" s="117"/>
      <c r="FZ62" s="117"/>
      <c r="GA62" s="117"/>
      <c r="GB62" s="117"/>
      <c r="GC62" s="117"/>
      <c r="GD62" s="117"/>
      <c r="GE62" s="117"/>
      <c r="GF62" s="117"/>
      <c r="GG62" s="117"/>
      <c r="GH62" s="117"/>
      <c r="GI62" s="117"/>
      <c r="GJ62" s="117"/>
      <c r="GK62" s="117"/>
      <c r="GL62" s="117"/>
      <c r="GM62" s="117"/>
      <c r="GN62" s="117"/>
      <c r="GO62" s="117"/>
      <c r="GP62" s="117"/>
      <c r="GQ62" s="117"/>
      <c r="GR62" s="117"/>
      <c r="GS62" s="117"/>
      <c r="GT62" s="117"/>
      <c r="GU62" s="117"/>
      <c r="GV62" s="117"/>
      <c r="GW62" s="117"/>
      <c r="GX62" s="117"/>
      <c r="GY62" s="117"/>
      <c r="GZ62" s="117"/>
      <c r="HA62" s="117"/>
      <c r="HB62" s="117"/>
      <c r="HC62" s="117"/>
      <c r="HD62" s="117"/>
      <c r="HE62" s="117"/>
      <c r="HF62" s="117"/>
      <c r="HG62" s="117"/>
      <c r="HH62" s="117"/>
      <c r="HI62" s="117"/>
      <c r="HJ62" s="117"/>
      <c r="HK62" s="117"/>
      <c r="HL62" s="117"/>
      <c r="HM62" s="117"/>
      <c r="HN62" s="117"/>
      <c r="HO62" s="117"/>
      <c r="HP62" s="117"/>
      <c r="HQ62" s="117"/>
      <c r="HR62" s="117"/>
      <c r="HS62" s="117"/>
      <c r="HT62" s="117"/>
      <c r="HU62" s="117"/>
      <c r="HV62" s="117"/>
      <c r="HW62" s="117"/>
      <c r="HX62" s="117"/>
      <c r="HY62" s="117"/>
      <c r="HZ62" s="117"/>
      <c r="IA62" s="117"/>
      <c r="IB62" s="117"/>
      <c r="IC62" s="117"/>
      <c r="ID62" s="117"/>
      <c r="IE62" s="117"/>
      <c r="IF62" s="117"/>
      <c r="IG62" s="117"/>
      <c r="IH62" s="117"/>
      <c r="II62" s="117"/>
      <c r="IJ62" s="117"/>
      <c r="IK62" s="117"/>
      <c r="IL62" s="117"/>
      <c r="IM62" s="117"/>
      <c r="IN62" s="117"/>
      <c r="IO62" s="117"/>
      <c r="IP62" s="117"/>
      <c r="IQ62" s="117"/>
      <c r="IR62" s="117"/>
      <c r="IS62" s="117"/>
      <c r="IT62" s="117"/>
      <c r="IU62" s="117"/>
    </row>
    <row r="63" spans="1:255" s="118" customFormat="1" ht="12" customHeight="1" x14ac:dyDescent="0.25">
      <c r="A63" s="112"/>
      <c r="B63" s="113" t="s">
        <v>80</v>
      </c>
      <c r="C63" s="114" t="s">
        <v>101</v>
      </c>
      <c r="D63" s="114">
        <v>1</v>
      </c>
      <c r="E63" s="114" t="s">
        <v>119</v>
      </c>
      <c r="F63" s="115">
        <v>47150</v>
      </c>
      <c r="G63" s="116">
        <f t="shared" si="2"/>
        <v>47150</v>
      </c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7"/>
      <c r="FU63" s="117"/>
      <c r="FV63" s="117"/>
      <c r="FW63" s="117"/>
      <c r="FX63" s="117"/>
      <c r="FY63" s="117"/>
      <c r="FZ63" s="117"/>
      <c r="GA63" s="117"/>
      <c r="GB63" s="117"/>
      <c r="GC63" s="117"/>
      <c r="GD63" s="117"/>
      <c r="GE63" s="117"/>
      <c r="GF63" s="117"/>
      <c r="GG63" s="117"/>
      <c r="GH63" s="117"/>
      <c r="GI63" s="117"/>
      <c r="GJ63" s="117"/>
      <c r="GK63" s="117"/>
      <c r="GL63" s="117"/>
      <c r="GM63" s="117"/>
      <c r="GN63" s="117"/>
      <c r="GO63" s="117"/>
      <c r="GP63" s="117"/>
      <c r="GQ63" s="117"/>
      <c r="GR63" s="117"/>
      <c r="GS63" s="117"/>
      <c r="GT63" s="117"/>
      <c r="GU63" s="117"/>
      <c r="GV63" s="117"/>
      <c r="GW63" s="117"/>
      <c r="GX63" s="117"/>
      <c r="GY63" s="117"/>
      <c r="GZ63" s="117"/>
      <c r="HA63" s="117"/>
      <c r="HB63" s="117"/>
      <c r="HC63" s="117"/>
      <c r="HD63" s="117"/>
      <c r="HE63" s="117"/>
      <c r="HF63" s="117"/>
      <c r="HG63" s="117"/>
      <c r="HH63" s="117"/>
      <c r="HI63" s="117"/>
      <c r="HJ63" s="117"/>
      <c r="HK63" s="117"/>
      <c r="HL63" s="117"/>
      <c r="HM63" s="117"/>
      <c r="HN63" s="117"/>
      <c r="HO63" s="117"/>
      <c r="HP63" s="117"/>
      <c r="HQ63" s="117"/>
      <c r="HR63" s="117"/>
      <c r="HS63" s="117"/>
      <c r="HT63" s="117"/>
      <c r="HU63" s="117"/>
      <c r="HV63" s="117"/>
      <c r="HW63" s="117"/>
      <c r="HX63" s="117"/>
      <c r="HY63" s="117"/>
      <c r="HZ63" s="117"/>
      <c r="IA63" s="117"/>
      <c r="IB63" s="117"/>
      <c r="IC63" s="117"/>
      <c r="ID63" s="117"/>
      <c r="IE63" s="117"/>
      <c r="IF63" s="117"/>
      <c r="IG63" s="117"/>
      <c r="IH63" s="117"/>
      <c r="II63" s="117"/>
      <c r="IJ63" s="117"/>
      <c r="IK63" s="117"/>
      <c r="IL63" s="117"/>
      <c r="IM63" s="117"/>
      <c r="IN63" s="117"/>
      <c r="IO63" s="117"/>
      <c r="IP63" s="117"/>
      <c r="IQ63" s="117"/>
      <c r="IR63" s="117"/>
      <c r="IS63" s="117"/>
      <c r="IT63" s="117"/>
      <c r="IU63" s="117"/>
    </row>
    <row r="64" spans="1:255" s="118" customFormat="1" ht="12" customHeight="1" x14ac:dyDescent="0.25">
      <c r="A64" s="112"/>
      <c r="B64" s="113" t="s">
        <v>105</v>
      </c>
      <c r="C64" s="114" t="s">
        <v>101</v>
      </c>
      <c r="D64" s="114">
        <v>1</v>
      </c>
      <c r="E64" s="114" t="s">
        <v>119</v>
      </c>
      <c r="F64" s="115">
        <v>24800</v>
      </c>
      <c r="G64" s="116">
        <f t="shared" si="2"/>
        <v>24800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/>
      <c r="EZ64" s="117"/>
      <c r="FA64" s="117"/>
      <c r="FB64" s="117"/>
      <c r="FC64" s="117"/>
      <c r="FD64" s="117"/>
      <c r="FE64" s="117"/>
      <c r="FF64" s="117"/>
      <c r="FG64" s="117"/>
      <c r="FH64" s="117"/>
      <c r="FI64" s="117"/>
      <c r="FJ64" s="117"/>
      <c r="FK64" s="117"/>
      <c r="FL64" s="117"/>
      <c r="FM64" s="117"/>
      <c r="FN64" s="117"/>
      <c r="FO64" s="117"/>
      <c r="FP64" s="117"/>
      <c r="FQ64" s="117"/>
      <c r="FR64" s="117"/>
      <c r="FS64" s="117"/>
      <c r="FT64" s="117"/>
      <c r="FU64" s="117"/>
      <c r="FV64" s="117"/>
      <c r="FW64" s="117"/>
      <c r="FX64" s="117"/>
      <c r="FY64" s="117"/>
      <c r="FZ64" s="117"/>
      <c r="GA64" s="117"/>
      <c r="GB64" s="117"/>
      <c r="GC64" s="117"/>
      <c r="GD64" s="117"/>
      <c r="GE64" s="117"/>
      <c r="GF64" s="117"/>
      <c r="GG64" s="117"/>
      <c r="GH64" s="117"/>
      <c r="GI64" s="117"/>
      <c r="GJ64" s="117"/>
      <c r="GK64" s="117"/>
      <c r="GL64" s="117"/>
      <c r="GM64" s="117"/>
      <c r="GN64" s="117"/>
      <c r="GO64" s="117"/>
      <c r="GP64" s="117"/>
      <c r="GQ64" s="117"/>
      <c r="GR64" s="117"/>
      <c r="GS64" s="117"/>
      <c r="GT64" s="117"/>
      <c r="GU64" s="117"/>
      <c r="GV64" s="117"/>
      <c r="GW64" s="117"/>
      <c r="GX64" s="117"/>
      <c r="GY64" s="117"/>
      <c r="GZ64" s="117"/>
      <c r="HA64" s="117"/>
      <c r="HB64" s="117"/>
      <c r="HC64" s="117"/>
      <c r="HD64" s="117"/>
      <c r="HE64" s="117"/>
      <c r="HF64" s="117"/>
      <c r="HG64" s="117"/>
      <c r="HH64" s="117"/>
      <c r="HI64" s="117"/>
      <c r="HJ64" s="117"/>
      <c r="HK64" s="117"/>
      <c r="HL64" s="117"/>
      <c r="HM64" s="117"/>
      <c r="HN64" s="117"/>
      <c r="HO64" s="117"/>
      <c r="HP64" s="117"/>
      <c r="HQ64" s="117"/>
      <c r="HR64" s="117"/>
      <c r="HS64" s="117"/>
      <c r="HT64" s="117"/>
      <c r="HU64" s="117"/>
      <c r="HV64" s="117"/>
      <c r="HW64" s="117"/>
      <c r="HX64" s="117"/>
      <c r="HY64" s="117"/>
      <c r="HZ64" s="117"/>
      <c r="IA64" s="117"/>
      <c r="IB64" s="117"/>
      <c r="IC64" s="117"/>
      <c r="ID64" s="117"/>
      <c r="IE64" s="117"/>
      <c r="IF64" s="117"/>
      <c r="IG64" s="117"/>
      <c r="IH64" s="117"/>
      <c r="II64" s="117"/>
      <c r="IJ64" s="117"/>
      <c r="IK64" s="117"/>
      <c r="IL64" s="117"/>
      <c r="IM64" s="117"/>
      <c r="IN64" s="117"/>
      <c r="IO64" s="117"/>
      <c r="IP64" s="117"/>
      <c r="IQ64" s="117"/>
      <c r="IR64" s="117"/>
      <c r="IS64" s="117"/>
      <c r="IT64" s="117"/>
      <c r="IU64" s="117"/>
    </row>
    <row r="65" spans="1:255" s="118" customFormat="1" ht="12" customHeight="1" x14ac:dyDescent="0.25">
      <c r="A65" s="112"/>
      <c r="B65" s="113" t="s">
        <v>81</v>
      </c>
      <c r="C65" s="114" t="s">
        <v>76</v>
      </c>
      <c r="D65" s="114">
        <v>0.6</v>
      </c>
      <c r="E65" s="114" t="s">
        <v>119</v>
      </c>
      <c r="F65" s="115">
        <v>218600</v>
      </c>
      <c r="G65" s="116">
        <f t="shared" si="2"/>
        <v>131160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/>
      <c r="EZ65" s="117"/>
      <c r="FA65" s="117"/>
      <c r="FB65" s="117"/>
      <c r="FC65" s="117"/>
      <c r="FD65" s="117"/>
      <c r="FE65" s="117"/>
      <c r="FF65" s="117"/>
      <c r="FG65" s="117"/>
      <c r="FH65" s="117"/>
      <c r="FI65" s="117"/>
      <c r="FJ65" s="117"/>
      <c r="FK65" s="117"/>
      <c r="FL65" s="117"/>
      <c r="FM65" s="117"/>
      <c r="FN65" s="117"/>
      <c r="FO65" s="117"/>
      <c r="FP65" s="117"/>
      <c r="FQ65" s="117"/>
      <c r="FR65" s="117"/>
      <c r="FS65" s="117"/>
      <c r="FT65" s="117"/>
      <c r="FU65" s="117"/>
      <c r="FV65" s="117"/>
      <c r="FW65" s="117"/>
      <c r="FX65" s="117"/>
      <c r="FY65" s="117"/>
      <c r="FZ65" s="117"/>
      <c r="GA65" s="117"/>
      <c r="GB65" s="117"/>
      <c r="GC65" s="117"/>
      <c r="GD65" s="117"/>
      <c r="GE65" s="117"/>
      <c r="GF65" s="117"/>
      <c r="GG65" s="117"/>
      <c r="GH65" s="117"/>
      <c r="GI65" s="117"/>
      <c r="GJ65" s="117"/>
      <c r="GK65" s="117"/>
      <c r="GL65" s="117"/>
      <c r="GM65" s="117"/>
      <c r="GN65" s="117"/>
      <c r="GO65" s="117"/>
      <c r="GP65" s="117"/>
      <c r="GQ65" s="117"/>
      <c r="GR65" s="117"/>
      <c r="GS65" s="117"/>
      <c r="GT65" s="117"/>
      <c r="GU65" s="117"/>
      <c r="GV65" s="117"/>
      <c r="GW65" s="117"/>
      <c r="GX65" s="117"/>
      <c r="GY65" s="117"/>
      <c r="GZ65" s="117"/>
      <c r="HA65" s="117"/>
      <c r="HB65" s="117"/>
      <c r="HC65" s="117"/>
      <c r="HD65" s="117"/>
      <c r="HE65" s="117"/>
      <c r="HF65" s="117"/>
      <c r="HG65" s="117"/>
      <c r="HH65" s="117"/>
      <c r="HI65" s="117"/>
      <c r="HJ65" s="117"/>
      <c r="HK65" s="117"/>
      <c r="HL65" s="117"/>
      <c r="HM65" s="117"/>
      <c r="HN65" s="117"/>
      <c r="HO65" s="117"/>
      <c r="HP65" s="117"/>
      <c r="HQ65" s="117"/>
      <c r="HR65" s="117"/>
      <c r="HS65" s="117"/>
      <c r="HT65" s="117"/>
      <c r="HU65" s="117"/>
      <c r="HV65" s="117"/>
      <c r="HW65" s="117"/>
      <c r="HX65" s="117"/>
      <c r="HY65" s="117"/>
      <c r="HZ65" s="117"/>
      <c r="IA65" s="117"/>
      <c r="IB65" s="117"/>
      <c r="IC65" s="117"/>
      <c r="ID65" s="117"/>
      <c r="IE65" s="117"/>
      <c r="IF65" s="117"/>
      <c r="IG65" s="117"/>
      <c r="IH65" s="117"/>
      <c r="II65" s="117"/>
      <c r="IJ65" s="117"/>
      <c r="IK65" s="117"/>
      <c r="IL65" s="117"/>
      <c r="IM65" s="117"/>
      <c r="IN65" s="117"/>
      <c r="IO65" s="117"/>
      <c r="IP65" s="117"/>
      <c r="IQ65" s="117"/>
      <c r="IR65" s="117"/>
      <c r="IS65" s="117"/>
      <c r="IT65" s="117"/>
      <c r="IU65" s="117"/>
    </row>
    <row r="66" spans="1:255" ht="11.25" customHeight="1" x14ac:dyDescent="0.25">
      <c r="A66" s="1"/>
      <c r="B66" s="77" t="s">
        <v>31</v>
      </c>
      <c r="C66" s="78"/>
      <c r="D66" s="78"/>
      <c r="E66" s="78"/>
      <c r="F66" s="79"/>
      <c r="G66" s="80">
        <f>SUM(G52:G65)</f>
        <v>2071990</v>
      </c>
    </row>
    <row r="67" spans="1:255" ht="15.75" customHeight="1" x14ac:dyDescent="0.25">
      <c r="A67" s="104"/>
      <c r="B67" s="119"/>
      <c r="C67" s="13"/>
      <c r="D67" s="13"/>
      <c r="E67" s="13"/>
      <c r="F67" s="14"/>
      <c r="G67" s="14"/>
      <c r="K67" s="44"/>
    </row>
    <row r="68" spans="1:255" ht="12" customHeight="1" x14ac:dyDescent="0.25">
      <c r="A68" s="104"/>
      <c r="B68" s="105" t="s">
        <v>32</v>
      </c>
      <c r="C68" s="106"/>
      <c r="D68" s="107"/>
      <c r="E68" s="107"/>
      <c r="F68" s="108"/>
      <c r="G68" s="109"/>
    </row>
    <row r="69" spans="1:255" ht="24" customHeight="1" x14ac:dyDescent="0.25">
      <c r="A69" s="104"/>
      <c r="B69" s="110" t="s">
        <v>33</v>
      </c>
      <c r="C69" s="111" t="s">
        <v>29</v>
      </c>
      <c r="D69" s="111" t="s">
        <v>30</v>
      </c>
      <c r="E69" s="110" t="s">
        <v>17</v>
      </c>
      <c r="F69" s="111" t="s">
        <v>18</v>
      </c>
      <c r="G69" s="110" t="s">
        <v>19</v>
      </c>
    </row>
    <row r="70" spans="1:255" s="118" customFormat="1" ht="12" customHeight="1" x14ac:dyDescent="0.25">
      <c r="A70" s="112"/>
      <c r="B70" s="113"/>
      <c r="C70" s="114"/>
      <c r="D70" s="114"/>
      <c r="E70" s="114"/>
      <c r="F70" s="115"/>
      <c r="G70" s="116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17"/>
      <c r="DQ70" s="117"/>
      <c r="DR70" s="117"/>
      <c r="DS70" s="117"/>
      <c r="DT70" s="117"/>
      <c r="DU70" s="117"/>
      <c r="DV70" s="117"/>
      <c r="DW70" s="117"/>
      <c r="DX70" s="117"/>
      <c r="DY70" s="117"/>
      <c r="DZ70" s="117"/>
      <c r="EA70" s="117"/>
      <c r="EB70" s="117"/>
      <c r="EC70" s="117"/>
      <c r="ED70" s="117"/>
      <c r="EE70" s="117"/>
      <c r="EF70" s="117"/>
      <c r="EG70" s="117"/>
      <c r="EH70" s="117"/>
      <c r="EI70" s="117"/>
      <c r="EJ70" s="117"/>
      <c r="EK70" s="117"/>
      <c r="EL70" s="117"/>
      <c r="EM70" s="117"/>
      <c r="EN70" s="117"/>
      <c r="EO70" s="117"/>
      <c r="EP70" s="117"/>
      <c r="EQ70" s="117"/>
      <c r="ER70" s="117"/>
      <c r="ES70" s="117"/>
      <c r="ET70" s="117"/>
      <c r="EU70" s="117"/>
      <c r="EV70" s="117"/>
      <c r="EW70" s="117"/>
      <c r="EX70" s="117"/>
      <c r="EY70" s="117"/>
      <c r="EZ70" s="117"/>
      <c r="FA70" s="117"/>
      <c r="FB70" s="117"/>
      <c r="FC70" s="117"/>
      <c r="FD70" s="117"/>
      <c r="FE70" s="117"/>
      <c r="FF70" s="117"/>
      <c r="FG70" s="117"/>
      <c r="FH70" s="117"/>
      <c r="FI70" s="117"/>
      <c r="FJ70" s="117"/>
      <c r="FK70" s="117"/>
      <c r="FL70" s="117"/>
      <c r="FM70" s="117"/>
      <c r="FN70" s="117"/>
      <c r="FO70" s="117"/>
      <c r="FP70" s="117"/>
      <c r="FQ70" s="117"/>
      <c r="FR70" s="117"/>
      <c r="FS70" s="117"/>
      <c r="FT70" s="117"/>
      <c r="FU70" s="117"/>
      <c r="FV70" s="117"/>
      <c r="FW70" s="117"/>
      <c r="FX70" s="117"/>
      <c r="FY70" s="117"/>
      <c r="FZ70" s="117"/>
      <c r="GA70" s="117"/>
      <c r="GB70" s="117"/>
      <c r="GC70" s="117"/>
      <c r="GD70" s="117"/>
      <c r="GE70" s="117"/>
      <c r="GF70" s="117"/>
      <c r="GG70" s="117"/>
      <c r="GH70" s="117"/>
      <c r="GI70" s="117"/>
      <c r="GJ70" s="117"/>
      <c r="GK70" s="117"/>
      <c r="GL70" s="117"/>
      <c r="GM70" s="117"/>
      <c r="GN70" s="117"/>
      <c r="GO70" s="117"/>
      <c r="GP70" s="117"/>
      <c r="GQ70" s="117"/>
      <c r="GR70" s="117"/>
      <c r="GS70" s="117"/>
      <c r="GT70" s="117"/>
      <c r="GU70" s="117"/>
      <c r="GV70" s="117"/>
      <c r="GW70" s="117"/>
      <c r="GX70" s="117"/>
      <c r="GY70" s="117"/>
      <c r="GZ70" s="117"/>
      <c r="HA70" s="117"/>
      <c r="HB70" s="117"/>
      <c r="HC70" s="117"/>
      <c r="HD70" s="117"/>
      <c r="HE70" s="117"/>
      <c r="HF70" s="117"/>
      <c r="HG70" s="117"/>
      <c r="HH70" s="117"/>
      <c r="HI70" s="117"/>
      <c r="HJ70" s="117"/>
      <c r="HK70" s="117"/>
      <c r="HL70" s="117"/>
      <c r="HM70" s="117"/>
      <c r="HN70" s="117"/>
      <c r="HO70" s="117"/>
      <c r="HP70" s="117"/>
      <c r="HQ70" s="117"/>
      <c r="HR70" s="117"/>
      <c r="HS70" s="117"/>
      <c r="HT70" s="117"/>
      <c r="HU70" s="117"/>
      <c r="HV70" s="117"/>
      <c r="HW70" s="117"/>
      <c r="HX70" s="117"/>
      <c r="HY70" s="117"/>
      <c r="HZ70" s="117"/>
      <c r="IA70" s="117"/>
      <c r="IB70" s="117"/>
      <c r="IC70" s="117"/>
      <c r="ID70" s="117"/>
      <c r="IE70" s="117"/>
      <c r="IF70" s="117"/>
      <c r="IG70" s="117"/>
      <c r="IH70" s="117"/>
      <c r="II70" s="117"/>
      <c r="IJ70" s="117"/>
      <c r="IK70" s="117"/>
      <c r="IL70" s="117"/>
      <c r="IM70" s="117"/>
      <c r="IN70" s="117"/>
      <c r="IO70" s="117"/>
      <c r="IP70" s="117"/>
      <c r="IQ70" s="117"/>
      <c r="IR70" s="117"/>
      <c r="IS70" s="117"/>
      <c r="IT70" s="117"/>
      <c r="IU70" s="117"/>
    </row>
    <row r="71" spans="1:255" ht="11.25" customHeight="1" x14ac:dyDescent="0.25">
      <c r="A71" s="1"/>
      <c r="B71" s="77" t="s">
        <v>34</v>
      </c>
      <c r="C71" s="78"/>
      <c r="D71" s="78"/>
      <c r="E71" s="78"/>
      <c r="F71" s="79"/>
      <c r="G71" s="80">
        <f>+G70</f>
        <v>0</v>
      </c>
    </row>
    <row r="72" spans="1:255" ht="11.25" customHeight="1" x14ac:dyDescent="0.25">
      <c r="A72" s="1"/>
      <c r="B72" s="24"/>
      <c r="C72" s="24"/>
      <c r="D72" s="24"/>
      <c r="E72" s="24"/>
      <c r="F72" s="25"/>
      <c r="G72" s="25"/>
    </row>
    <row r="73" spans="1:255" ht="11.25" customHeight="1" x14ac:dyDescent="0.25">
      <c r="A73" s="1"/>
      <c r="B73" s="26" t="s">
        <v>35</v>
      </c>
      <c r="C73" s="27"/>
      <c r="D73" s="27"/>
      <c r="E73" s="27"/>
      <c r="F73" s="27"/>
      <c r="G73" s="81">
        <f>G34+G40+G48+G66+G71</f>
        <v>4509490</v>
      </c>
    </row>
    <row r="74" spans="1:255" ht="11.25" customHeight="1" x14ac:dyDescent="0.25">
      <c r="A74" s="1"/>
      <c r="B74" s="28" t="s">
        <v>36</v>
      </c>
      <c r="C74" s="16"/>
      <c r="D74" s="16"/>
      <c r="E74" s="16"/>
      <c r="F74" s="16"/>
      <c r="G74" s="82">
        <f>G73*0.05</f>
        <v>225474.5</v>
      </c>
    </row>
    <row r="75" spans="1:255" ht="11.25" customHeight="1" x14ac:dyDescent="0.25">
      <c r="A75" s="1"/>
      <c r="B75" s="29" t="s">
        <v>37</v>
      </c>
      <c r="C75" s="15"/>
      <c r="D75" s="15"/>
      <c r="E75" s="15"/>
      <c r="F75" s="15"/>
      <c r="G75" s="83">
        <f>G74+G73</f>
        <v>4734964.5</v>
      </c>
    </row>
    <row r="76" spans="1:255" ht="11.25" customHeight="1" x14ac:dyDescent="0.25">
      <c r="A76" s="1"/>
      <c r="B76" s="28" t="s">
        <v>38</v>
      </c>
      <c r="C76" s="16"/>
      <c r="D76" s="16"/>
      <c r="E76" s="16"/>
      <c r="F76" s="16"/>
      <c r="G76" s="82">
        <f>G12</f>
        <v>8750000</v>
      </c>
    </row>
    <row r="77" spans="1:255" ht="11.25" customHeight="1" x14ac:dyDescent="0.25">
      <c r="A77" s="1"/>
      <c r="B77" s="30" t="s">
        <v>39</v>
      </c>
      <c r="C77" s="31"/>
      <c r="D77" s="31"/>
      <c r="E77" s="31"/>
      <c r="F77" s="31"/>
      <c r="G77" s="84">
        <f>G76-G75</f>
        <v>4015035.5</v>
      </c>
    </row>
    <row r="78" spans="1:255" s="1" customFormat="1" ht="12" customHeight="1" x14ac:dyDescent="0.25">
      <c r="B78" s="22" t="s">
        <v>40</v>
      </c>
      <c r="C78" s="23"/>
      <c r="D78" s="23"/>
      <c r="E78" s="23"/>
      <c r="F78" s="23"/>
      <c r="G78" s="49"/>
    </row>
    <row r="79" spans="1:255" s="1" customFormat="1" ht="12.75" customHeight="1" thickBot="1" x14ac:dyDescent="0.3">
      <c r="B79" s="32"/>
      <c r="C79" s="23"/>
      <c r="D79" s="23"/>
      <c r="E79" s="23"/>
      <c r="F79" s="23"/>
      <c r="G79" s="49"/>
    </row>
    <row r="80" spans="1:255" s="1" customFormat="1" ht="12.75" customHeight="1" x14ac:dyDescent="0.25">
      <c r="B80" s="60" t="s">
        <v>96</v>
      </c>
      <c r="C80" s="61"/>
      <c r="D80" s="61"/>
      <c r="E80" s="61"/>
      <c r="F80" s="62"/>
      <c r="G80" s="49"/>
    </row>
    <row r="81" spans="2:7" s="1" customFormat="1" ht="12" customHeight="1" x14ac:dyDescent="0.25">
      <c r="B81" s="63" t="s">
        <v>41</v>
      </c>
      <c r="C81" s="54"/>
      <c r="D81" s="55"/>
      <c r="E81" s="21"/>
      <c r="F81" s="64"/>
      <c r="G81" s="49"/>
    </row>
    <row r="82" spans="2:7" s="1" customFormat="1" ht="12" customHeight="1" x14ac:dyDescent="0.25">
      <c r="B82" s="63" t="s">
        <v>42</v>
      </c>
      <c r="C82" s="54"/>
      <c r="D82" s="55"/>
      <c r="E82" s="21"/>
      <c r="F82" s="64"/>
      <c r="G82" s="49"/>
    </row>
    <row r="83" spans="2:7" s="1" customFormat="1" ht="12" customHeight="1" x14ac:dyDescent="0.25">
      <c r="B83" s="63" t="s">
        <v>95</v>
      </c>
      <c r="C83" s="54"/>
      <c r="D83" s="55"/>
      <c r="E83" s="21"/>
      <c r="F83" s="64"/>
      <c r="G83" s="49"/>
    </row>
    <row r="84" spans="2:7" s="1" customFormat="1" ht="12" customHeight="1" x14ac:dyDescent="0.25">
      <c r="B84" s="63" t="s">
        <v>43</v>
      </c>
      <c r="C84" s="54"/>
      <c r="D84" s="55"/>
      <c r="E84" s="21"/>
      <c r="F84" s="64"/>
      <c r="G84" s="49"/>
    </row>
    <row r="85" spans="2:7" s="1" customFormat="1" ht="12" customHeight="1" x14ac:dyDescent="0.25">
      <c r="B85" s="63" t="s">
        <v>44</v>
      </c>
      <c r="C85" s="54"/>
      <c r="D85" s="55"/>
      <c r="E85" s="21"/>
      <c r="F85" s="64"/>
      <c r="G85" s="49"/>
    </row>
    <row r="86" spans="2:7" s="1" customFormat="1" ht="12" customHeight="1" thickBot="1" x14ac:dyDescent="0.3">
      <c r="B86" s="65" t="s">
        <v>45</v>
      </c>
      <c r="C86" s="66"/>
      <c r="D86" s="67"/>
      <c r="E86" s="68"/>
      <c r="F86" s="69"/>
      <c r="G86" s="49"/>
    </row>
    <row r="87" spans="2:7" s="1" customFormat="1" ht="12.75" customHeight="1" thickBot="1" x14ac:dyDescent="0.3">
      <c r="B87" s="39"/>
      <c r="C87" s="21"/>
      <c r="D87" s="21"/>
      <c r="E87" s="21"/>
      <c r="F87" s="21"/>
      <c r="G87" s="49"/>
    </row>
    <row r="88" spans="2:7" s="1" customFormat="1" ht="15" customHeight="1" thickBot="1" x14ac:dyDescent="0.3">
      <c r="B88" s="72" t="s">
        <v>46</v>
      </c>
      <c r="C88" s="73"/>
      <c r="D88" s="59"/>
      <c r="E88" s="17"/>
      <c r="F88" s="17"/>
      <c r="G88" s="49"/>
    </row>
    <row r="89" spans="2:7" s="1" customFormat="1" ht="12" customHeight="1" x14ac:dyDescent="0.25">
      <c r="B89" s="56" t="s">
        <v>33</v>
      </c>
      <c r="C89" s="57" t="s">
        <v>47</v>
      </c>
      <c r="D89" s="58" t="s">
        <v>48</v>
      </c>
      <c r="E89" s="17"/>
      <c r="F89" s="17"/>
      <c r="G89" s="49"/>
    </row>
    <row r="90" spans="2:7" s="1" customFormat="1" ht="12" customHeight="1" x14ac:dyDescent="0.25">
      <c r="B90" s="34" t="s">
        <v>49</v>
      </c>
      <c r="C90" s="18">
        <f>G34</f>
        <v>2137500</v>
      </c>
      <c r="D90" s="35">
        <f>(C90/C96)</f>
        <v>0.4514289389075673</v>
      </c>
      <c r="E90" s="17"/>
      <c r="F90" s="17"/>
      <c r="G90" s="49"/>
    </row>
    <row r="91" spans="2:7" s="1" customFormat="1" ht="12" customHeight="1" x14ac:dyDescent="0.25">
      <c r="B91" s="34" t="s">
        <v>50</v>
      </c>
      <c r="C91" s="18">
        <f>G40</f>
        <v>100000</v>
      </c>
      <c r="D91" s="35">
        <f>+C91/C96</f>
        <v>2.1119482521991452E-2</v>
      </c>
      <c r="E91" s="17"/>
      <c r="F91" s="17"/>
      <c r="G91" s="49"/>
    </row>
    <row r="92" spans="2:7" s="1" customFormat="1" ht="12" customHeight="1" x14ac:dyDescent="0.25">
      <c r="B92" s="34" t="s">
        <v>51</v>
      </c>
      <c r="C92" s="18">
        <f>G48</f>
        <v>200000</v>
      </c>
      <c r="D92" s="35">
        <f>(C92/C96)</f>
        <v>4.2238965043982904E-2</v>
      </c>
      <c r="E92" s="17"/>
      <c r="F92" s="17"/>
      <c r="G92" s="49"/>
    </row>
    <row r="93" spans="2:7" s="1" customFormat="1" ht="12" customHeight="1" x14ac:dyDescent="0.25">
      <c r="B93" s="34" t="s">
        <v>28</v>
      </c>
      <c r="C93" s="18">
        <f>G66</f>
        <v>2071990</v>
      </c>
      <c r="D93" s="35">
        <f>(C93/C96)</f>
        <v>0.43759356590741072</v>
      </c>
      <c r="E93" s="17"/>
      <c r="F93" s="17"/>
      <c r="G93" s="49"/>
    </row>
    <row r="94" spans="2:7" s="1" customFormat="1" ht="12" customHeight="1" x14ac:dyDescent="0.25">
      <c r="B94" s="34" t="s">
        <v>52</v>
      </c>
      <c r="C94" s="19">
        <f>G71</f>
        <v>0</v>
      </c>
      <c r="D94" s="35">
        <f>(C94/C96)</f>
        <v>0</v>
      </c>
      <c r="E94" s="20"/>
      <c r="F94" s="20"/>
      <c r="G94" s="49"/>
    </row>
    <row r="95" spans="2:7" s="1" customFormat="1" ht="12" customHeight="1" x14ac:dyDescent="0.25">
      <c r="B95" s="34" t="s">
        <v>53</v>
      </c>
      <c r="C95" s="19">
        <f>G74</f>
        <v>225474.5</v>
      </c>
      <c r="D95" s="35">
        <f>(C95/C96)</f>
        <v>4.7619047619047616E-2</v>
      </c>
      <c r="E95" s="20"/>
      <c r="F95" s="20"/>
      <c r="G95" s="49"/>
    </row>
    <row r="96" spans="2:7" s="1" customFormat="1" ht="12.75" customHeight="1" thickBot="1" x14ac:dyDescent="0.3">
      <c r="B96" s="36" t="s">
        <v>54</v>
      </c>
      <c r="C96" s="37">
        <f>SUM(C90:C95)</f>
        <v>4734964.5</v>
      </c>
      <c r="D96" s="38">
        <f>SUM(D90:D95)</f>
        <v>1</v>
      </c>
      <c r="E96" s="20"/>
      <c r="F96" s="20"/>
      <c r="G96" s="49"/>
    </row>
    <row r="97" spans="2:7" s="1" customFormat="1" ht="12" customHeight="1" x14ac:dyDescent="0.25">
      <c r="B97" s="32"/>
      <c r="C97" s="23"/>
      <c r="D97" s="23"/>
      <c r="E97" s="23"/>
      <c r="F97" s="23"/>
      <c r="G97" s="49"/>
    </row>
    <row r="98" spans="2:7" s="1" customFormat="1" ht="12.75" customHeight="1" thickBot="1" x14ac:dyDescent="0.3">
      <c r="B98" s="33"/>
      <c r="C98" s="23"/>
      <c r="D98" s="23"/>
      <c r="E98" s="23"/>
      <c r="F98" s="23"/>
      <c r="G98" s="49"/>
    </row>
    <row r="99" spans="2:7" s="1" customFormat="1" ht="12" customHeight="1" thickBot="1" x14ac:dyDescent="0.3">
      <c r="B99" s="74" t="s">
        <v>89</v>
      </c>
      <c r="C99" s="75"/>
      <c r="D99" s="75"/>
      <c r="E99" s="76"/>
      <c r="F99" s="20"/>
      <c r="G99" s="49"/>
    </row>
    <row r="100" spans="2:7" s="1" customFormat="1" ht="12" customHeight="1" x14ac:dyDescent="0.25">
      <c r="B100" s="42" t="s">
        <v>90</v>
      </c>
      <c r="C100" s="53">
        <v>22000</v>
      </c>
      <c r="D100" s="53">
        <f>G9</f>
        <v>25000</v>
      </c>
      <c r="E100" s="53">
        <v>28000</v>
      </c>
      <c r="F100" s="41"/>
      <c r="G100" s="50"/>
    </row>
    <row r="101" spans="2:7" s="1" customFormat="1" ht="12.75" customHeight="1" thickBot="1" x14ac:dyDescent="0.3">
      <c r="B101" s="36" t="s">
        <v>91</v>
      </c>
      <c r="C101" s="37">
        <f>(G75/C100)</f>
        <v>215.22565909090909</v>
      </c>
      <c r="D101" s="37">
        <f>(G75/D100)</f>
        <v>189.39858000000001</v>
      </c>
      <c r="E101" s="43">
        <f>(G75/E100)</f>
        <v>169.105875</v>
      </c>
      <c r="F101" s="41"/>
      <c r="G101" s="50"/>
    </row>
    <row r="102" spans="2:7" s="1" customFormat="1" ht="15.6" customHeight="1" x14ac:dyDescent="0.25">
      <c r="B102" s="40" t="s">
        <v>55</v>
      </c>
      <c r="C102" s="21"/>
      <c r="D102" s="21"/>
      <c r="E102" s="21"/>
      <c r="F102" s="21"/>
      <c r="G102" s="51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8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CAMOTE</vt:lpstr>
      <vt:lpstr>'ZAPALLO CAMOTE'!Área_de_impresión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2022-06-20T17:28:44Z</cp:lastPrinted>
  <dcterms:created xsi:type="dcterms:W3CDTF">2020-11-27T12:49:26Z</dcterms:created>
  <dcterms:modified xsi:type="dcterms:W3CDTF">2023-02-13T13:42:47Z</dcterms:modified>
</cp:coreProperties>
</file>