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Zapallo Guard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G53" i="1"/>
  <c r="G52" i="1"/>
  <c r="G51" i="1"/>
  <c r="G59" i="1"/>
  <c r="G58" i="1"/>
  <c r="G57" i="1"/>
  <c r="G56" i="1"/>
  <c r="G55" i="1"/>
  <c r="G54" i="1"/>
  <c r="G50" i="1"/>
  <c r="G49" i="1"/>
  <c r="G29" i="1"/>
  <c r="G28" i="1"/>
  <c r="G27" i="1"/>
  <c r="G26" i="1"/>
  <c r="G25" i="1"/>
  <c r="G24" i="1"/>
  <c r="G23" i="1"/>
  <c r="G22" i="1"/>
  <c r="G21" i="1"/>
  <c r="G12" i="1"/>
  <c r="G64" i="1" l="1"/>
  <c r="G42" i="1"/>
  <c r="G65" i="1" l="1"/>
  <c r="G60" i="1" l="1"/>
  <c r="G40" i="1" l="1"/>
  <c r="G41" i="1"/>
  <c r="G39" i="1"/>
  <c r="G30" i="1" l="1"/>
  <c r="G43" i="1" l="1"/>
  <c r="C88" i="1" l="1"/>
  <c r="C86" i="1"/>
  <c r="G70" i="1"/>
  <c r="C84" i="1" l="1"/>
  <c r="C87" i="1"/>
  <c r="G67" i="1" l="1"/>
  <c r="G68" i="1" s="1"/>
  <c r="G69" i="1" l="1"/>
  <c r="D95" i="1" s="1"/>
  <c r="C89" i="1"/>
  <c r="E95" i="1" l="1"/>
  <c r="C95" i="1"/>
  <c r="G71" i="1"/>
  <c r="C90" i="1"/>
  <c r="D87" i="1" l="1"/>
  <c r="D86" i="1"/>
  <c r="D88" i="1"/>
  <c r="D84" i="1"/>
  <c r="D89" i="1"/>
  <c r="D90" i="1" l="1"/>
</calcChain>
</file>

<file path=xl/sharedStrings.xml><?xml version="1.0" encoding="utf-8"?>
<sst xmlns="http://schemas.openxmlformats.org/spreadsheetml/2006/main" count="165" uniqueCount="115">
  <si>
    <t>RUBRO O CULTIVO</t>
  </si>
  <si>
    <t>ZAPALLO DE GUARDA</t>
  </si>
  <si>
    <t>RENDIMIENTO (Kg/Há.)</t>
  </si>
  <si>
    <t>VARIEDAD</t>
  </si>
  <si>
    <t>Camote</t>
  </si>
  <si>
    <t>FECHA ESTIMADA  PRECIO VENTA</t>
  </si>
  <si>
    <t>MARZO 2023</t>
  </si>
  <si>
    <t>NIVEL TECNOLÓGICO</t>
  </si>
  <si>
    <t>Medio</t>
  </si>
  <si>
    <t>PRECIO ESPERADO ($/kg)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</si>
  <si>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</si>
  <si>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</si>
  <si>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</si>
  <si>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</si>
  <si>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</si>
  <si>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</si>
  <si>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</si>
  <si>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</si>
  <si>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Azapa- Lluta- C Vitor- P Conc.</t>
  </si>
  <si>
    <t>FECHA DE COSECHA</t>
  </si>
  <si>
    <t>diciembre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</si>
  <si>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</si>
  <si>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</si>
  <si>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</si>
  <si>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</si>
  <si>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</si>
  <si>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</si>
  <si>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</si>
  <si>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</si>
  <si>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</si>
  <si>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</si>
  <si>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</si>
  <si>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del suelo</t>
  </si>
  <si>
    <t>JH</t>
  </si>
  <si>
    <t>agosto</t>
  </si>
  <si>
    <t>Siembra</t>
  </si>
  <si>
    <t>jH</t>
  </si>
  <si>
    <t>agosto-septbre</t>
  </si>
  <si>
    <t>Aplicación fitosanitario</t>
  </si>
  <si>
    <t>septbre-dicbre</t>
  </si>
  <si>
    <t>Aplicación fertilizante</t>
  </si>
  <si>
    <t>agosto-novbre</t>
  </si>
  <si>
    <t>Arreglo guías</t>
  </si>
  <si>
    <t>octubre-novbre</t>
  </si>
  <si>
    <t>Riegos</t>
  </si>
  <si>
    <t>agosto-dicbre</t>
  </si>
  <si>
    <t>Aplicación Materia Orgánica</t>
  </si>
  <si>
    <t>Cosecha (corte)</t>
  </si>
  <si>
    <t>dicbre</t>
  </si>
  <si>
    <t>Acarreo y carga</t>
  </si>
  <si>
    <t>Subtotal Jornadas Hombre</t>
  </si>
  <si>
    <t>JORNADAS ANIMAL</t>
  </si>
  <si>
    <t>Subtotal Jornadas Animal</t>
  </si>
  <si>
    <t>MAQUINARIA</t>
  </si>
  <si>
    <t>Tractor/Arado</t>
  </si>
  <si>
    <t>JM</t>
  </si>
  <si>
    <t>febrero-marzo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</si>
  <si>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</si>
  <si>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</si>
  <si>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</si>
  <si>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</si>
  <si>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</si>
  <si>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</si>
  <si>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</si>
  <si>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</si>
  <si>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</si>
  <si>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 xml:space="preserve">Semilla </t>
  </si>
  <si>
    <t>Kg</t>
  </si>
  <si>
    <t>FERTILIZANTES</t>
  </si>
  <si>
    <t>Nitrato de potasio</t>
  </si>
  <si>
    <t>agosto- octubre</t>
  </si>
  <si>
    <t>Fosfomax 40- 20</t>
  </si>
  <si>
    <t>Lt.</t>
  </si>
  <si>
    <t>agosto- septiembre</t>
  </si>
  <si>
    <t>Urea</t>
  </si>
  <si>
    <t>agosto- diciembre</t>
  </si>
  <si>
    <t>Superfosfato triple</t>
  </si>
  <si>
    <t>agosto septiembre</t>
  </si>
  <si>
    <t>materia organica (guano)</t>
  </si>
  <si>
    <t>INSECTICIDAS</t>
  </si>
  <si>
    <t>Furadan 10 G (F)</t>
  </si>
  <si>
    <t>Previcur Energy 840 SL (F)</t>
  </si>
  <si>
    <t>Sunfire 240 SC (I)</t>
  </si>
  <si>
    <t>Evisect 50 SP (I) sobre 200 gr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</si>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</sst>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0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/>
    <xf numFmtId="0" fontId="5" fillId="0" borderId="56" xfId="0" applyFont="1" applyFill="1" applyBorder="1"/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/>
    <xf numFmtId="3" fontId="1" fillId="2" borderId="56" xfId="0" applyNumberFormat="1" applyFont="1" applyFill="1" applyBorder="1"/>
    <xf numFmtId="1" fontId="1" fillId="2" borderId="56" xfId="0" applyNumberFormat="1" applyFont="1" applyFill="1" applyBorder="1"/>
    <xf numFmtId="49" fontId="1" fillId="2" borderId="46" xfId="0" applyNumberFormat="1" applyFont="1" applyFill="1" applyBorder="1" applyAlignment="1">
      <alignment vertical="center"/>
    </xf>
    <xf numFmtId="49" fontId="1" fillId="2" borderId="48" xfId="0" applyNumberFormat="1" applyFont="1" applyFill="1" applyBorder="1" applyAlignment="1">
      <alignment vertical="center"/>
    </xf>
    <xf numFmtId="0" fontId="6" fillId="8" borderId="53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3" xfId="0" applyFont="1" applyFill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/>
    </xf>
    <xf numFmtId="0" fontId="1" fillId="0" borderId="21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0" fontId="1" fillId="2" borderId="24" xfId="0" applyFont="1" applyFill="1" applyBorder="1" applyAlignment="1">
      <alignment horizontal="justify" vertical="justify"/>
    </xf>
    <xf numFmtId="3" fontId="1" fillId="2" borderId="24" xfId="0" applyNumberFormat="1" applyFont="1" applyFill="1" applyBorder="1" applyAlignment="1">
      <alignment horizontal="justify" vertical="justify"/>
    </xf>
    <xf numFmtId="49" fontId="2" fillId="5" borderId="25" xfId="0" applyNumberFormat="1" applyFont="1" applyFill="1" applyBorder="1" applyAlignment="1">
      <alignment horizontal="justify" vertical="justify"/>
    </xf>
    <xf numFmtId="0" fontId="2" fillId="5" borderId="26" xfId="0" applyFont="1" applyFill="1" applyBorder="1" applyAlignment="1">
      <alignment horizontal="justify" vertical="justify"/>
    </xf>
    <xf numFmtId="49" fontId="2" fillId="3" borderId="28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8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0" xfId="0" applyNumberFormat="1" applyFont="1" applyFill="1" applyBorder="1" applyAlignment="1">
      <alignment horizontal="justify" vertical="justify"/>
    </xf>
    <xf numFmtId="0" fontId="2" fillId="5" borderId="31" xfId="0" applyFont="1" applyFill="1" applyBorder="1" applyAlignment="1">
      <alignment horizontal="justify" vertical="justify"/>
    </xf>
    <xf numFmtId="49" fontId="1" fillId="2" borderId="21" xfId="0" applyNumberFormat="1" applyFont="1" applyFill="1" applyBorder="1" applyAlignment="1">
      <alignment horizontal="justify" vertical="justify"/>
    </xf>
    <xf numFmtId="0" fontId="2" fillId="2" borderId="21" xfId="0" applyFont="1" applyFill="1" applyBorder="1" applyAlignment="1">
      <alignment horizontal="justify" vertical="justify"/>
    </xf>
    <xf numFmtId="165" fontId="2" fillId="2" borderId="21" xfId="0" applyNumberFormat="1" applyFont="1" applyFill="1" applyBorder="1" applyAlignment="1">
      <alignment horizontal="justify" vertical="justify"/>
    </xf>
    <xf numFmtId="0" fontId="1" fillId="2" borderId="21" xfId="0" applyFont="1" applyFill="1" applyBorder="1" applyAlignment="1">
      <alignment horizontal="justify" vertical="justify"/>
    </xf>
    <xf numFmtId="49" fontId="6" fillId="2" borderId="43" xfId="0" applyNumberFormat="1" applyFont="1" applyFill="1" applyBorder="1" applyAlignment="1">
      <alignment horizontal="justify" vertical="justify"/>
    </xf>
    <xf numFmtId="0" fontId="1" fillId="2" borderId="44" xfId="0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7" xfId="0" applyFont="1" applyFill="1" applyBorder="1" applyAlignment="1">
      <alignment horizontal="justify" vertical="justify"/>
    </xf>
    <xf numFmtId="0" fontId="1" fillId="2" borderId="49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9" borderId="42" xfId="0" applyFont="1" applyFill="1" applyBorder="1" applyAlignment="1">
      <alignment horizontal="justify" vertical="justify"/>
    </xf>
    <xf numFmtId="0" fontId="1" fillId="7" borderId="21" xfId="0" applyFont="1" applyFill="1" applyBorder="1" applyAlignment="1">
      <alignment horizontal="justify" vertical="justify"/>
    </xf>
    <xf numFmtId="49" fontId="6" fillId="8" borderId="33" xfId="0" applyNumberFormat="1" applyFont="1" applyFill="1" applyBorder="1" applyAlignment="1">
      <alignment horizontal="justify" vertical="justify"/>
    </xf>
    <xf numFmtId="49" fontId="6" fillId="2" borderId="35" xfId="0" applyNumberFormat="1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49" fontId="6" fillId="8" borderId="37" xfId="0" applyNumberFormat="1" applyFont="1" applyFill="1" applyBorder="1" applyAlignment="1">
      <alignment horizontal="justify" vertical="justify"/>
    </xf>
    <xf numFmtId="166" fontId="6" fillId="8" borderId="38" xfId="0" applyNumberFormat="1" applyFont="1" applyFill="1" applyBorder="1" applyAlignment="1">
      <alignment horizontal="justify" vertical="justify"/>
    </xf>
    <xf numFmtId="0" fontId="3" fillId="2" borderId="21" xfId="0" applyFont="1" applyFill="1" applyBorder="1" applyAlignment="1">
      <alignment horizontal="justify" vertical="justify"/>
    </xf>
    <xf numFmtId="0" fontId="1" fillId="2" borderId="19" xfId="0" applyFont="1" applyFill="1" applyBorder="1" applyAlignment="1">
      <alignment horizontal="justify" vertical="justify"/>
    </xf>
    <xf numFmtId="0" fontId="2" fillId="9" borderId="20" xfId="0" applyFont="1" applyFill="1" applyBorder="1" applyAlignment="1">
      <alignment horizontal="justify" vertical="justify"/>
    </xf>
    <xf numFmtId="49" fontId="9" fillId="9" borderId="21" xfId="0" applyNumberFormat="1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0" fontId="2" fillId="9" borderId="51" xfId="0" applyFont="1" applyFill="1" applyBorder="1" applyAlignment="1">
      <alignment horizontal="justify" vertical="justify"/>
    </xf>
    <xf numFmtId="0" fontId="2" fillId="7" borderId="20" xfId="0" applyFont="1" applyFill="1" applyBorder="1" applyAlignment="1">
      <alignment horizontal="justify" vertical="justify"/>
    </xf>
    <xf numFmtId="0" fontId="6" fillId="7" borderId="21" xfId="0" applyFont="1" applyFill="1" applyBorder="1" applyAlignment="1">
      <alignment horizontal="justify" vertical="justify"/>
    </xf>
    <xf numFmtId="165" fontId="6" fillId="2" borderId="21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  <xf numFmtId="0" fontId="0" fillId="0" borderId="0" xfId="0" applyAlignment="1">
      <alignment horizontal="justify" vertical="justify"/>
    </xf>
    <xf numFmtId="49" fontId="6" fillId="8" borderId="52" xfId="0" applyNumberFormat="1" applyFont="1" applyFill="1" applyBorder="1" applyAlignment="1">
      <alignment horizontal="left" vertical="justify"/>
    </xf>
    <xf numFmtId="165" fontId="2" fillId="5" borderId="27" xfId="0" applyNumberFormat="1" applyFont="1" applyFill="1" applyBorder="1" applyAlignment="1">
      <alignment horizontal="right" vertical="justify"/>
    </xf>
    <xf numFmtId="165" fontId="2" fillId="3" borderId="29" xfId="0" applyNumberFormat="1" applyFont="1" applyFill="1" applyBorder="1" applyAlignment="1">
      <alignment horizontal="right" vertical="justify"/>
    </xf>
    <xf numFmtId="165" fontId="2" fillId="5" borderId="29" xfId="0" applyNumberFormat="1" applyFont="1" applyFill="1" applyBorder="1" applyAlignment="1">
      <alignment horizontal="right" vertical="justify"/>
    </xf>
    <xf numFmtId="165" fontId="2" fillId="6" borderId="32" xfId="0" applyNumberFormat="1" applyFont="1" applyFill="1" applyBorder="1" applyAlignment="1">
      <alignment horizontal="right" vertical="justify"/>
    </xf>
    <xf numFmtId="3" fontId="3" fillId="3" borderId="58" xfId="0" applyNumberFormat="1" applyFont="1" applyFill="1" applyBorder="1" applyAlignment="1">
      <alignment horizontal="right" vertical="justify"/>
    </xf>
    <xf numFmtId="0" fontId="3" fillId="3" borderId="58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6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39" xfId="0" applyNumberFormat="1" applyFont="1" applyFill="1" applyBorder="1" applyAlignment="1">
      <alignment horizontal="right" vertical="center"/>
    </xf>
    <xf numFmtId="49" fontId="6" fillId="8" borderId="22" xfId="0" applyNumberFormat="1" applyFont="1" applyFill="1" applyBorder="1" applyAlignment="1">
      <alignment horizontal="right" vertical="center"/>
    </xf>
    <xf numFmtId="49" fontId="6" fillId="8" borderId="34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8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0" fontId="1" fillId="0" borderId="56" xfId="0" applyNumberFormat="1" applyFont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left" vertical="center" wrapText="1"/>
    </xf>
    <xf numFmtId="0" fontId="1" fillId="0" borderId="56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3" fontId="1" fillId="2" borderId="55" xfId="0" applyNumberFormat="1" applyFont="1" applyFill="1" applyBorder="1"/>
    <xf numFmtId="164" fontId="1" fillId="2" borderId="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49" fontId="1" fillId="2" borderId="56" xfId="0" applyNumberFormat="1" applyFont="1" applyFill="1" applyBorder="1" applyAlignment="1">
      <alignment horizontal="center"/>
    </xf>
    <xf numFmtId="0" fontId="1" fillId="2" borderId="55" xfId="0" applyFont="1" applyFill="1" applyBorder="1" applyAlignment="1">
      <alignment horizontal="center"/>
    </xf>
    <xf numFmtId="0" fontId="1" fillId="2" borderId="55" xfId="0" applyFont="1" applyFill="1" applyBorder="1"/>
    <xf numFmtId="49" fontId="1" fillId="2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3" fontId="1" fillId="2" borderId="56" xfId="0" applyNumberFormat="1" applyFont="1" applyFill="1" applyBorder="1" applyAlignment="1">
      <alignment horizontal="right" vertical="center"/>
    </xf>
    <xf numFmtId="0" fontId="1" fillId="10" borderId="56" xfId="0" applyFont="1" applyFill="1" applyBorder="1" applyAlignment="1">
      <alignment horizontal="right" vertical="center"/>
    </xf>
    <xf numFmtId="3" fontId="1" fillId="10" borderId="56" xfId="0" applyNumberFormat="1" applyFont="1" applyFill="1" applyBorder="1" applyAlignment="1">
      <alignment horizontal="right" vertical="center"/>
    </xf>
    <xf numFmtId="0" fontId="1" fillId="2" borderId="55" xfId="0" applyFont="1" applyFill="1" applyBorder="1" applyAlignment="1">
      <alignment horizontal="left"/>
    </xf>
    <xf numFmtId="0" fontId="5" fillId="10" borderId="56" xfId="0" applyFont="1" applyFill="1" applyBorder="1" applyAlignment="1">
      <alignment wrapText="1"/>
    </xf>
    <xf numFmtId="49" fontId="1" fillId="2" borderId="56" xfId="0" applyNumberFormat="1" applyFont="1" applyFill="1" applyBorder="1" applyAlignment="1">
      <alignment wrapText="1"/>
    </xf>
    <xf numFmtId="49" fontId="1" fillId="2" borderId="56" xfId="0" applyNumberFormat="1" applyFont="1" applyFill="1" applyBorder="1" applyAlignment="1">
      <alignment horizontal="center" wrapText="1"/>
    </xf>
    <xf numFmtId="49" fontId="1" fillId="10" borderId="56" xfId="0" applyNumberFormat="1" applyFont="1" applyFill="1" applyBorder="1" applyAlignment="1">
      <alignment horizontal="right" vertical="center"/>
    </xf>
    <xf numFmtId="0" fontId="1" fillId="10" borderId="56" xfId="0" applyNumberFormat="1" applyFont="1" applyFill="1" applyBorder="1" applyAlignment="1">
      <alignment horizontal="right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4" xfId="0" applyNumberFormat="1" applyFont="1" applyFill="1" applyBorder="1" applyAlignment="1">
      <alignment horizontal="left" vertical="justify"/>
    </xf>
    <xf numFmtId="49" fontId="9" fillId="9" borderId="40" xfId="0" applyNumberFormat="1" applyFont="1" applyFill="1" applyBorder="1" applyAlignment="1">
      <alignment horizontal="justify" vertical="justify"/>
    </xf>
    <xf numFmtId="0" fontId="6" fillId="9" borderId="41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workbookViewId="0">
      <selection activeCell="F1" sqref="F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20" customFormat="1" ht="33.75" customHeight="1" x14ac:dyDescent="0.2">
      <c r="A9" s="18"/>
      <c r="B9" s="5" t="s">
        <v>0</v>
      </c>
      <c r="C9" s="99" t="s">
        <v>1</v>
      </c>
      <c r="D9" s="6"/>
      <c r="E9" s="142" t="s">
        <v>2</v>
      </c>
      <c r="F9" s="143"/>
      <c r="G9" s="104">
        <v>32000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</row>
    <row r="10" spans="1:255" s="20" customFormat="1" ht="26.25" customHeight="1" x14ac:dyDescent="0.2">
      <c r="A10" s="18"/>
      <c r="B10" s="7" t="s">
        <v>3</v>
      </c>
      <c r="C10" s="100" t="s">
        <v>4</v>
      </c>
      <c r="D10" s="6"/>
      <c r="E10" s="144" t="s">
        <v>5</v>
      </c>
      <c r="F10" s="145"/>
      <c r="G10" s="99" t="s">
        <v>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</row>
    <row r="11" spans="1:255" s="20" customFormat="1" ht="18" customHeight="1" x14ac:dyDescent="0.2">
      <c r="A11" s="18"/>
      <c r="B11" s="7" t="s">
        <v>7</v>
      </c>
      <c r="C11" s="99" t="s">
        <v>8</v>
      </c>
      <c r="D11" s="6"/>
      <c r="E11" s="144" t="s">
        <v>9</v>
      </c>
      <c r="F11" s="145"/>
      <c r="G11" s="122">
        <v>450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</row>
    <row r="12" spans="1:255" s="20" customFormat="1" ht="11.25" customHeight="1" x14ac:dyDescent="0.2">
      <c r="A12" s="18"/>
      <c r="B12" s="7" t="s">
        <v>10</v>
      </c>
      <c r="C12" s="100" t="s">
        <v>11</v>
      </c>
      <c r="D12" s="6"/>
      <c r="E12" s="102" t="s">
        <v>12</v>
      </c>
      <c r="F12" s="124"/>
      <c r="G12" s="103">
        <f>(G9*G11)</f>
        <v>14400000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</row>
    <row r="13" spans="1:255" s="20" customFormat="1" ht="11.25" customHeight="1" x14ac:dyDescent="0.2">
      <c r="A13" s="18"/>
      <c r="B13" s="7" t="s">
        <v>13</v>
      </c>
      <c r="C13" s="99" t="s">
        <v>14</v>
      </c>
      <c r="D13" s="6"/>
      <c r="E13" s="144" t="s">
        <v>15</v>
      </c>
      <c r="F13" s="145"/>
      <c r="G13" s="99" t="s">
        <v>16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</row>
    <row r="14" spans="1:255" s="20" customFormat="1" ht="13.5" customHeight="1" x14ac:dyDescent="0.2">
      <c r="A14" s="18"/>
      <c r="B14" s="7" t="s">
        <v>17</v>
      </c>
      <c r="C14" s="99" t="s">
        <v>18</v>
      </c>
      <c r="D14" s="6"/>
      <c r="E14" s="144" t="s">
        <v>19</v>
      </c>
      <c r="F14" s="145"/>
      <c r="G14" s="99" t="s">
        <v>20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</row>
    <row r="15" spans="1:255" s="20" customFormat="1" ht="25.5" customHeight="1" x14ac:dyDescent="0.2">
      <c r="A15" s="18"/>
      <c r="B15" s="7" t="s">
        <v>21</v>
      </c>
      <c r="C15" s="101">
        <v>44989</v>
      </c>
      <c r="D15" s="6"/>
      <c r="E15" s="146" t="s">
        <v>22</v>
      </c>
      <c r="F15" s="147"/>
      <c r="G15" s="100" t="s">
        <v>23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</row>
    <row r="16" spans="1:255" s="20" customFormat="1" ht="12" customHeight="1" x14ac:dyDescent="0.25">
      <c r="A16" s="21"/>
      <c r="B16" s="22"/>
      <c r="C16" s="23"/>
      <c r="D16" s="24"/>
      <c r="E16" s="25"/>
      <c r="F16" s="25"/>
      <c r="G16" s="26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</row>
    <row r="17" spans="1:255" s="20" customFormat="1" ht="12" customHeight="1" x14ac:dyDescent="0.25">
      <c r="A17" s="27"/>
      <c r="B17" s="148" t="s">
        <v>24</v>
      </c>
      <c r="C17" s="149"/>
      <c r="D17" s="149"/>
      <c r="E17" s="149"/>
      <c r="F17" s="149"/>
      <c r="G17" s="14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</row>
    <row r="18" spans="1:255" s="20" customFormat="1" ht="12" customHeight="1" x14ac:dyDescent="0.25">
      <c r="A18" s="21"/>
      <c r="B18" s="28"/>
      <c r="C18" s="29"/>
      <c r="D18" s="29"/>
      <c r="E18" s="29"/>
      <c r="F18" s="29"/>
      <c r="G18" s="2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</row>
    <row r="19" spans="1:255" s="20" customFormat="1" ht="12" customHeight="1" x14ac:dyDescent="0.25">
      <c r="A19" s="18"/>
      <c r="B19" s="30" t="s">
        <v>25</v>
      </c>
      <c r="C19" s="31"/>
      <c r="D19" s="24"/>
      <c r="E19" s="24"/>
      <c r="F19" s="24"/>
      <c r="G19" s="24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</row>
    <row r="20" spans="1:255" s="20" customFormat="1" ht="24" customHeight="1" x14ac:dyDescent="0.25">
      <c r="A20" s="27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</row>
    <row r="21" spans="1:255" s="20" customFormat="1" ht="12.75" customHeight="1" x14ac:dyDescent="0.2">
      <c r="A21" s="27"/>
      <c r="B21" s="9" t="s">
        <v>32</v>
      </c>
      <c r="C21" s="100" t="s">
        <v>33</v>
      </c>
      <c r="D21" s="105">
        <v>4</v>
      </c>
      <c r="E21" s="123" t="s">
        <v>34</v>
      </c>
      <c r="F21" s="103">
        <v>40000</v>
      </c>
      <c r="G21" s="103">
        <f t="shared" ref="G21:G29" si="0">(D21*F21)</f>
        <v>160000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</row>
    <row r="22" spans="1:255" s="20" customFormat="1" ht="12.75" customHeight="1" x14ac:dyDescent="0.2">
      <c r="A22" s="27"/>
      <c r="B22" s="9" t="s">
        <v>35</v>
      </c>
      <c r="C22" s="100" t="s">
        <v>36</v>
      </c>
      <c r="D22" s="105">
        <v>4</v>
      </c>
      <c r="E22" s="123" t="s">
        <v>37</v>
      </c>
      <c r="F22" s="103">
        <v>40000</v>
      </c>
      <c r="G22" s="103">
        <f t="shared" si="0"/>
        <v>160000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</row>
    <row r="23" spans="1:255" s="20" customFormat="1" ht="12.75" customHeight="1" x14ac:dyDescent="0.2">
      <c r="A23" s="27"/>
      <c r="B23" s="9" t="s">
        <v>38</v>
      </c>
      <c r="C23" s="100" t="s">
        <v>33</v>
      </c>
      <c r="D23" s="105">
        <v>7</v>
      </c>
      <c r="E23" s="123" t="s">
        <v>39</v>
      </c>
      <c r="F23" s="103">
        <v>40000</v>
      </c>
      <c r="G23" s="103">
        <f t="shared" si="0"/>
        <v>280000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</row>
    <row r="24" spans="1:255" s="20" customFormat="1" ht="12.75" customHeight="1" x14ac:dyDescent="0.2">
      <c r="A24" s="27"/>
      <c r="B24" s="9" t="s">
        <v>40</v>
      </c>
      <c r="C24" s="100" t="s">
        <v>33</v>
      </c>
      <c r="D24" s="105">
        <v>3</v>
      </c>
      <c r="E24" s="123" t="s">
        <v>41</v>
      </c>
      <c r="F24" s="103">
        <v>40000</v>
      </c>
      <c r="G24" s="103">
        <f t="shared" si="0"/>
        <v>120000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</row>
    <row r="25" spans="1:255" s="20" customFormat="1" ht="12.75" customHeight="1" x14ac:dyDescent="0.2">
      <c r="A25" s="27"/>
      <c r="B25" s="9" t="s">
        <v>42</v>
      </c>
      <c r="C25" s="100" t="s">
        <v>33</v>
      </c>
      <c r="D25" s="105">
        <v>9</v>
      </c>
      <c r="E25" s="123" t="s">
        <v>43</v>
      </c>
      <c r="F25" s="103">
        <v>40000</v>
      </c>
      <c r="G25" s="103">
        <f t="shared" si="0"/>
        <v>360000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</row>
    <row r="26" spans="1:255" s="20" customFormat="1" ht="12.75" customHeight="1" x14ac:dyDescent="0.2">
      <c r="A26" s="27"/>
      <c r="B26" s="9" t="s">
        <v>44</v>
      </c>
      <c r="C26" s="100" t="s">
        <v>33</v>
      </c>
      <c r="D26" s="105">
        <v>10</v>
      </c>
      <c r="E26" s="123" t="s">
        <v>45</v>
      </c>
      <c r="F26" s="103">
        <v>40000</v>
      </c>
      <c r="G26" s="103">
        <f t="shared" si="0"/>
        <v>400000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</row>
    <row r="27" spans="1:255" s="20" customFormat="1" ht="12.75" customHeight="1" x14ac:dyDescent="0.2">
      <c r="A27" s="27"/>
      <c r="B27" s="9" t="s">
        <v>46</v>
      </c>
      <c r="C27" s="100" t="s">
        <v>36</v>
      </c>
      <c r="D27" s="105">
        <v>4</v>
      </c>
      <c r="E27" s="123" t="s">
        <v>34</v>
      </c>
      <c r="F27" s="103">
        <v>40000</v>
      </c>
      <c r="G27" s="103">
        <f t="shared" si="0"/>
        <v>160000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</row>
    <row r="28" spans="1:255" s="20" customFormat="1" ht="12.75" customHeight="1" x14ac:dyDescent="0.2">
      <c r="A28" s="27"/>
      <c r="B28" s="9" t="s">
        <v>47</v>
      </c>
      <c r="C28" s="100" t="s">
        <v>33</v>
      </c>
      <c r="D28" s="105">
        <v>10</v>
      </c>
      <c r="E28" s="123" t="s">
        <v>48</v>
      </c>
      <c r="F28" s="103">
        <v>40000</v>
      </c>
      <c r="G28" s="103">
        <f t="shared" si="0"/>
        <v>400000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</row>
    <row r="29" spans="1:255" s="20" customFormat="1" ht="12.75" customHeight="1" x14ac:dyDescent="0.2">
      <c r="A29" s="27"/>
      <c r="B29" s="9" t="s">
        <v>49</v>
      </c>
      <c r="C29" s="100" t="s">
        <v>33</v>
      </c>
      <c r="D29" s="105">
        <v>10</v>
      </c>
      <c r="E29" s="123" t="s">
        <v>48</v>
      </c>
      <c r="F29" s="103">
        <v>40000</v>
      </c>
      <c r="G29" s="103">
        <f t="shared" si="0"/>
        <v>400000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</row>
    <row r="30" spans="1:255" s="20" customFormat="1" ht="12.75" customHeight="1" x14ac:dyDescent="0.25">
      <c r="A30" s="27"/>
      <c r="B30" s="33" t="s">
        <v>50</v>
      </c>
      <c r="C30" s="97"/>
      <c r="D30" s="97"/>
      <c r="E30" s="97"/>
      <c r="F30" s="97"/>
      <c r="G30" s="98">
        <f>SUM(G21:G29)</f>
        <v>2440000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</row>
    <row r="31" spans="1:255" s="20" customFormat="1" ht="12" customHeight="1" x14ac:dyDescent="0.25">
      <c r="A31" s="21"/>
      <c r="B31" s="28"/>
      <c r="C31" s="29"/>
      <c r="D31" s="29"/>
      <c r="E31" s="29"/>
      <c r="F31" s="34"/>
      <c r="G31" s="34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</row>
    <row r="32" spans="1:255" s="20" customFormat="1" ht="12" customHeight="1" x14ac:dyDescent="0.25">
      <c r="A32" s="18"/>
      <c r="B32" s="35" t="s">
        <v>51</v>
      </c>
      <c r="C32" s="36"/>
      <c r="D32" s="37"/>
      <c r="E32" s="37"/>
      <c r="F32" s="37"/>
      <c r="G32" s="37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</row>
    <row r="33" spans="1:255" s="20" customFormat="1" ht="24" customHeight="1" x14ac:dyDescent="0.25">
      <c r="A33" s="18"/>
      <c r="B33" s="38" t="s">
        <v>26</v>
      </c>
      <c r="C33" s="39" t="s">
        <v>27</v>
      </c>
      <c r="D33" s="39" t="s">
        <v>28</v>
      </c>
      <c r="E33" s="38" t="s">
        <v>29</v>
      </c>
      <c r="F33" s="39" t="s">
        <v>30</v>
      </c>
      <c r="G33" s="38" t="s">
        <v>31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</row>
    <row r="34" spans="1:255" s="20" customFormat="1" ht="12" customHeight="1" x14ac:dyDescent="0.25">
      <c r="A34" s="18"/>
      <c r="B34" s="40"/>
      <c r="C34" s="40"/>
      <c r="D34" s="40"/>
      <c r="E34" s="40"/>
      <c r="F34" s="40"/>
      <c r="G34" s="40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</row>
    <row r="35" spans="1:255" s="20" customFormat="1" ht="12" customHeight="1" x14ac:dyDescent="0.25">
      <c r="A35" s="18"/>
      <c r="B35" s="41" t="s">
        <v>52</v>
      </c>
      <c r="C35" s="42"/>
      <c r="D35" s="42"/>
      <c r="E35" s="42"/>
      <c r="F35" s="42"/>
      <c r="G35" s="4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</row>
    <row r="36" spans="1:255" s="20" customFormat="1" ht="12" customHeight="1" x14ac:dyDescent="0.25">
      <c r="A36" s="21"/>
      <c r="B36" s="43"/>
      <c r="C36" s="44"/>
      <c r="D36" s="44"/>
      <c r="E36" s="44"/>
      <c r="F36" s="45"/>
      <c r="G36" s="45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</row>
    <row r="37" spans="1:255" s="20" customFormat="1" ht="12" customHeight="1" x14ac:dyDescent="0.25">
      <c r="A37" s="18"/>
      <c r="B37" s="35" t="s">
        <v>53</v>
      </c>
      <c r="C37" s="36"/>
      <c r="D37" s="37"/>
      <c r="E37" s="37"/>
      <c r="F37" s="37"/>
      <c r="G37" s="37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</row>
    <row r="38" spans="1:255" s="20" customFormat="1" ht="24" customHeight="1" x14ac:dyDescent="0.25">
      <c r="A38" s="18"/>
      <c r="B38" s="49" t="s">
        <v>26</v>
      </c>
      <c r="C38" s="49" t="s">
        <v>27</v>
      </c>
      <c r="D38" s="49" t="s">
        <v>28</v>
      </c>
      <c r="E38" s="49" t="s">
        <v>29</v>
      </c>
      <c r="F38" s="50" t="s">
        <v>30</v>
      </c>
      <c r="G38" s="49" t="s">
        <v>31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</row>
    <row r="39" spans="1:255" s="20" customFormat="1" ht="24" customHeight="1" x14ac:dyDescent="0.25">
      <c r="A39" s="46"/>
      <c r="B39" s="118" t="s">
        <v>54</v>
      </c>
      <c r="C39" s="114" t="s">
        <v>55</v>
      </c>
      <c r="D39" s="115">
        <v>4</v>
      </c>
      <c r="E39" s="100" t="s">
        <v>56</v>
      </c>
      <c r="F39" s="116">
        <v>45000</v>
      </c>
      <c r="G39" s="116">
        <f>D39*F39</f>
        <v>180000</v>
      </c>
      <c r="H39" s="19"/>
      <c r="I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</row>
    <row r="40" spans="1:255" s="20" customFormat="1" ht="24" customHeight="1" x14ac:dyDescent="0.25">
      <c r="A40" s="46"/>
      <c r="B40" s="120" t="s">
        <v>57</v>
      </c>
      <c r="C40" s="114" t="s">
        <v>55</v>
      </c>
      <c r="D40" s="105">
        <v>3</v>
      </c>
      <c r="E40" s="100" t="s">
        <v>56</v>
      </c>
      <c r="F40" s="116">
        <v>45000</v>
      </c>
      <c r="G40" s="116">
        <f t="shared" ref="G40:G42" si="1">D40*F40</f>
        <v>135000</v>
      </c>
      <c r="H40" s="19"/>
      <c r="I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</row>
    <row r="41" spans="1:255" s="20" customFormat="1" ht="24" customHeight="1" x14ac:dyDescent="0.25">
      <c r="A41" s="46"/>
      <c r="B41" s="118" t="s">
        <v>58</v>
      </c>
      <c r="C41" s="114" t="s">
        <v>55</v>
      </c>
      <c r="D41" s="115">
        <v>2</v>
      </c>
      <c r="E41" s="100" t="s">
        <v>56</v>
      </c>
      <c r="F41" s="116">
        <v>45000</v>
      </c>
      <c r="G41" s="116">
        <f t="shared" si="1"/>
        <v>90000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</row>
    <row r="42" spans="1:255" s="20" customFormat="1" ht="24" customHeight="1" x14ac:dyDescent="0.25">
      <c r="A42" s="46"/>
      <c r="B42" s="119" t="s">
        <v>59</v>
      </c>
      <c r="C42" s="114" t="s">
        <v>55</v>
      </c>
      <c r="D42" s="117">
        <v>3</v>
      </c>
      <c r="E42" s="100" t="s">
        <v>56</v>
      </c>
      <c r="F42" s="116">
        <v>45000</v>
      </c>
      <c r="G42" s="116">
        <f t="shared" si="1"/>
        <v>135000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</row>
    <row r="43" spans="1:255" s="20" customFormat="1" ht="12.75" customHeight="1" x14ac:dyDescent="0.25">
      <c r="A43" s="18"/>
      <c r="B43" s="47" t="s">
        <v>60</v>
      </c>
      <c r="C43" s="96"/>
      <c r="D43" s="96"/>
      <c r="E43" s="96"/>
      <c r="F43" s="96"/>
      <c r="G43" s="95">
        <f>SUM(G39:G42)</f>
        <v>540000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</row>
    <row r="44" spans="1:255" s="20" customFormat="1" ht="12" customHeight="1" x14ac:dyDescent="0.25">
      <c r="A44" s="21"/>
      <c r="B44" s="43"/>
      <c r="C44" s="44"/>
      <c r="D44" s="44"/>
      <c r="E44" s="44"/>
      <c r="F44" s="45"/>
      <c r="G44" s="45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</row>
    <row r="45" spans="1:255" s="20" customFormat="1" ht="12" customHeight="1" x14ac:dyDescent="0.25">
      <c r="A45" s="18"/>
      <c r="B45" s="35" t="s">
        <v>61</v>
      </c>
      <c r="C45" s="36"/>
      <c r="D45" s="37"/>
      <c r="E45" s="37"/>
      <c r="F45" s="37"/>
      <c r="G45" s="37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</row>
    <row r="46" spans="1:255" s="20" customFormat="1" ht="24" customHeight="1" x14ac:dyDescent="0.25">
      <c r="A46" s="18"/>
      <c r="B46" s="50" t="s">
        <v>62</v>
      </c>
      <c r="C46" s="50" t="s">
        <v>63</v>
      </c>
      <c r="D46" s="50" t="s">
        <v>64</v>
      </c>
      <c r="E46" s="50" t="s">
        <v>29</v>
      </c>
      <c r="F46" s="50" t="s">
        <v>30</v>
      </c>
      <c r="G46" s="50" t="s">
        <v>31</v>
      </c>
      <c r="H46" s="19"/>
      <c r="I46" s="19"/>
      <c r="J46" s="19"/>
      <c r="K46" s="48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</row>
    <row r="47" spans="1:255" s="20" customFormat="1" ht="12.75" customHeight="1" x14ac:dyDescent="0.25">
      <c r="A47" s="46"/>
      <c r="B47" s="10" t="s">
        <v>65</v>
      </c>
      <c r="C47" s="129"/>
      <c r="D47" s="129"/>
      <c r="E47" s="129"/>
      <c r="F47" s="129"/>
      <c r="G47" s="12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</row>
    <row r="48" spans="1:255" s="20" customFormat="1" ht="12.75" customHeight="1" x14ac:dyDescent="0.2">
      <c r="A48" s="46"/>
      <c r="B48" s="8" t="s">
        <v>66</v>
      </c>
      <c r="C48" s="128" t="s">
        <v>67</v>
      </c>
      <c r="D48" s="130">
        <v>3</v>
      </c>
      <c r="E48" s="128" t="s">
        <v>34</v>
      </c>
      <c r="F48" s="131">
        <v>42000</v>
      </c>
      <c r="G48" s="131">
        <f>(D48*F48)</f>
        <v>126000</v>
      </c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</row>
    <row r="49" spans="1:255" s="20" customFormat="1" ht="12.75" customHeight="1" x14ac:dyDescent="0.2">
      <c r="A49" s="46"/>
      <c r="B49" s="11" t="s">
        <v>68</v>
      </c>
      <c r="C49" s="132"/>
      <c r="D49" s="132"/>
      <c r="E49" s="132"/>
      <c r="F49" s="131"/>
      <c r="G49" s="131">
        <f t="shared" ref="G49:G59" si="2">(D49*F49)</f>
        <v>0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</row>
    <row r="50" spans="1:255" s="20" customFormat="1" ht="12.75" customHeight="1" x14ac:dyDescent="0.2">
      <c r="A50" s="46"/>
      <c r="B50" s="8" t="s">
        <v>69</v>
      </c>
      <c r="C50" s="128" t="s">
        <v>67</v>
      </c>
      <c r="D50" s="130">
        <v>600</v>
      </c>
      <c r="E50" s="128" t="s">
        <v>70</v>
      </c>
      <c r="F50" s="131">
        <v>1528</v>
      </c>
      <c r="G50" s="131">
        <f t="shared" si="2"/>
        <v>916800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</row>
    <row r="51" spans="1:255" s="20" customFormat="1" ht="12.75" customHeight="1" x14ac:dyDescent="0.2">
      <c r="A51" s="46"/>
      <c r="B51" s="8" t="s">
        <v>71</v>
      </c>
      <c r="C51" s="128" t="s">
        <v>72</v>
      </c>
      <c r="D51" s="130">
        <v>4</v>
      </c>
      <c r="E51" s="128" t="s">
        <v>73</v>
      </c>
      <c r="F51" s="131">
        <v>11344</v>
      </c>
      <c r="G51" s="131">
        <f t="shared" si="2"/>
        <v>45376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</row>
    <row r="52" spans="1:255" s="20" customFormat="1" ht="12.75" customHeight="1" x14ac:dyDescent="0.2">
      <c r="A52" s="46"/>
      <c r="B52" s="8" t="s">
        <v>74</v>
      </c>
      <c r="C52" s="128" t="s">
        <v>67</v>
      </c>
      <c r="D52" s="130">
        <v>220</v>
      </c>
      <c r="E52" s="128" t="s">
        <v>75</v>
      </c>
      <c r="F52" s="131">
        <v>958</v>
      </c>
      <c r="G52" s="131">
        <f t="shared" si="2"/>
        <v>210760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</row>
    <row r="53" spans="1:255" s="20" customFormat="1" ht="12.75" customHeight="1" x14ac:dyDescent="0.2">
      <c r="A53" s="46"/>
      <c r="B53" s="8" t="s">
        <v>76</v>
      </c>
      <c r="C53" s="128" t="s">
        <v>67</v>
      </c>
      <c r="D53" s="130">
        <v>200</v>
      </c>
      <c r="E53" s="128" t="s">
        <v>77</v>
      </c>
      <c r="F53" s="131">
        <v>403</v>
      </c>
      <c r="G53" s="131">
        <f t="shared" si="2"/>
        <v>80600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</row>
    <row r="54" spans="1:255" s="20" customFormat="1" ht="12.75" customHeight="1" x14ac:dyDescent="0.2">
      <c r="A54" s="46"/>
      <c r="B54" s="8" t="s">
        <v>78</v>
      </c>
      <c r="C54" s="128" t="s">
        <v>67</v>
      </c>
      <c r="D54" s="130">
        <v>12000</v>
      </c>
      <c r="E54" s="128" t="s">
        <v>34</v>
      </c>
      <c r="F54" s="131">
        <v>132</v>
      </c>
      <c r="G54" s="131">
        <f t="shared" si="2"/>
        <v>1584000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</row>
    <row r="55" spans="1:255" s="20" customFormat="1" ht="12.75" customHeight="1" x14ac:dyDescent="0.2">
      <c r="A55" s="46"/>
      <c r="B55" s="11" t="s">
        <v>79</v>
      </c>
      <c r="C55" s="126"/>
      <c r="D55" s="127"/>
      <c r="E55" s="136"/>
      <c r="F55" s="121"/>
      <c r="G55" s="121">
        <f t="shared" si="2"/>
        <v>0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</row>
    <row r="56" spans="1:255" s="20" customFormat="1" ht="12.75" customHeight="1" x14ac:dyDescent="0.2">
      <c r="A56" s="46"/>
      <c r="B56" s="137" t="s">
        <v>80</v>
      </c>
      <c r="C56" s="134" t="s">
        <v>67</v>
      </c>
      <c r="D56" s="134">
        <v>10</v>
      </c>
      <c r="E56" s="123" t="s">
        <v>41</v>
      </c>
      <c r="F56" s="135">
        <v>18910</v>
      </c>
      <c r="G56" s="133">
        <f t="shared" si="2"/>
        <v>189100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</row>
    <row r="57" spans="1:255" s="20" customFormat="1" ht="12.75" customHeight="1" x14ac:dyDescent="0.2">
      <c r="A57" s="46"/>
      <c r="B57" s="137" t="s">
        <v>81</v>
      </c>
      <c r="C57" s="134" t="s">
        <v>72</v>
      </c>
      <c r="D57" s="134">
        <v>0.5</v>
      </c>
      <c r="E57" s="123" t="s">
        <v>41</v>
      </c>
      <c r="F57" s="135">
        <v>55042</v>
      </c>
      <c r="G57" s="133">
        <f t="shared" si="2"/>
        <v>27521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  <c r="IT57" s="19"/>
      <c r="IU57" s="19"/>
    </row>
    <row r="58" spans="1:255" s="20" customFormat="1" ht="12.75" customHeight="1" x14ac:dyDescent="0.2">
      <c r="A58" s="46"/>
      <c r="B58" s="137" t="s">
        <v>82</v>
      </c>
      <c r="C58" s="134" t="s">
        <v>72</v>
      </c>
      <c r="D58" s="134">
        <v>1</v>
      </c>
      <c r="E58" s="123" t="s">
        <v>41</v>
      </c>
      <c r="F58" s="135">
        <v>166386</v>
      </c>
      <c r="G58" s="133">
        <f t="shared" si="2"/>
        <v>166386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  <c r="IU58" s="19"/>
    </row>
    <row r="59" spans="1:255" s="20" customFormat="1" ht="12.75" customHeight="1" x14ac:dyDescent="0.2">
      <c r="A59" s="46"/>
      <c r="B59" s="137" t="s">
        <v>83</v>
      </c>
      <c r="C59" s="140" t="s">
        <v>84</v>
      </c>
      <c r="D59" s="141">
        <v>0.6</v>
      </c>
      <c r="E59" s="123" t="s">
        <v>41</v>
      </c>
      <c r="F59" s="135">
        <v>82110</v>
      </c>
      <c r="G59" s="133">
        <f t="shared" si="2"/>
        <v>49266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</row>
    <row r="60" spans="1:255" s="20" customFormat="1" ht="13.5" customHeight="1" x14ac:dyDescent="0.25">
      <c r="A60" s="18"/>
      <c r="B60" s="47" t="s">
        <v>85</v>
      </c>
      <c r="C60" s="96"/>
      <c r="D60" s="96"/>
      <c r="E60" s="96"/>
      <c r="F60" s="96"/>
      <c r="G60" s="95">
        <f>SUM(G47:G59)</f>
        <v>3395809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</row>
    <row r="61" spans="1:255" s="20" customFormat="1" ht="12" customHeight="1" x14ac:dyDescent="0.25">
      <c r="A61" s="21"/>
      <c r="B61" s="43"/>
      <c r="C61" s="44"/>
      <c r="D61" s="44"/>
      <c r="E61" s="44"/>
      <c r="F61" s="45"/>
      <c r="G61" s="45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</row>
    <row r="62" spans="1:255" s="20" customFormat="1" ht="12" customHeight="1" x14ac:dyDescent="0.25">
      <c r="A62" s="18"/>
      <c r="B62" s="35" t="s">
        <v>86</v>
      </c>
      <c r="C62" s="36"/>
      <c r="D62" s="37"/>
      <c r="E62" s="37"/>
      <c r="F62" s="37"/>
      <c r="G62" s="37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</row>
    <row r="63" spans="1:255" s="20" customFormat="1" ht="24" customHeight="1" x14ac:dyDescent="0.25">
      <c r="A63" s="18"/>
      <c r="B63" s="49" t="s">
        <v>87</v>
      </c>
      <c r="C63" s="50" t="s">
        <v>63</v>
      </c>
      <c r="D63" s="50" t="s">
        <v>64</v>
      </c>
      <c r="E63" s="49" t="s">
        <v>29</v>
      </c>
      <c r="F63" s="50" t="s">
        <v>30</v>
      </c>
      <c r="G63" s="49" t="s">
        <v>31</v>
      </c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  <c r="IT63" s="19"/>
      <c r="IU63" s="19"/>
    </row>
    <row r="64" spans="1:255" s="20" customFormat="1" ht="15.75" customHeight="1" x14ac:dyDescent="0.2">
      <c r="A64" s="46"/>
      <c r="B64" s="138"/>
      <c r="C64" s="125"/>
      <c r="D64" s="12"/>
      <c r="E64" s="139"/>
      <c r="F64" s="13"/>
      <c r="G64" s="12">
        <f>(D64*F64)</f>
        <v>0</v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</row>
    <row r="65" spans="1:255" s="20" customFormat="1" ht="13.5" customHeight="1" x14ac:dyDescent="0.25">
      <c r="A65" s="18"/>
      <c r="B65" s="47" t="s">
        <v>88</v>
      </c>
      <c r="C65" s="96"/>
      <c r="D65" s="96"/>
      <c r="E65" s="96"/>
      <c r="F65" s="96"/>
      <c r="G65" s="95">
        <f>SUM(G64:G64)</f>
        <v>0</v>
      </c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20" customFormat="1" ht="12" customHeight="1" x14ac:dyDescent="0.25">
      <c r="A66" s="21"/>
      <c r="B66" s="51"/>
      <c r="C66" s="51"/>
      <c r="D66" s="51"/>
      <c r="E66" s="51"/>
      <c r="F66" s="52"/>
      <c r="G66" s="52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</row>
    <row r="67" spans="1:255" s="20" customFormat="1" ht="12" customHeight="1" x14ac:dyDescent="0.25">
      <c r="A67" s="46"/>
      <c r="B67" s="53" t="s">
        <v>89</v>
      </c>
      <c r="C67" s="54"/>
      <c r="D67" s="54"/>
      <c r="E67" s="54"/>
      <c r="F67" s="54"/>
      <c r="G67" s="91">
        <f>G30+G43+G60+G65</f>
        <v>6375809</v>
      </c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19"/>
      <c r="IK67" s="19"/>
      <c r="IL67" s="19"/>
      <c r="IM67" s="19"/>
      <c r="IN67" s="19"/>
      <c r="IO67" s="19"/>
      <c r="IP67" s="19"/>
      <c r="IQ67" s="19"/>
      <c r="IR67" s="19"/>
      <c r="IS67" s="19"/>
      <c r="IT67" s="19"/>
      <c r="IU67" s="19"/>
    </row>
    <row r="68" spans="1:255" s="20" customFormat="1" ht="12" customHeight="1" x14ac:dyDescent="0.25">
      <c r="A68" s="46"/>
      <c r="B68" s="55" t="s">
        <v>90</v>
      </c>
      <c r="C68" s="56"/>
      <c r="D68" s="56"/>
      <c r="E68" s="56"/>
      <c r="F68" s="56"/>
      <c r="G68" s="92">
        <f>G67*0.05</f>
        <v>318790.45</v>
      </c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  <c r="IU68" s="19"/>
    </row>
    <row r="69" spans="1:255" s="20" customFormat="1" ht="12" customHeight="1" x14ac:dyDescent="0.25">
      <c r="A69" s="46"/>
      <c r="B69" s="57" t="s">
        <v>91</v>
      </c>
      <c r="C69" s="58"/>
      <c r="D69" s="58"/>
      <c r="E69" s="58"/>
      <c r="F69" s="58"/>
      <c r="G69" s="93">
        <f>G68+G67</f>
        <v>6694599.4500000002</v>
      </c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  <c r="HL69" s="19"/>
      <c r="HM69" s="19"/>
      <c r="HN69" s="19"/>
      <c r="HO69" s="19"/>
      <c r="HP69" s="19"/>
      <c r="HQ69" s="19"/>
      <c r="HR69" s="19"/>
      <c r="HS69" s="19"/>
      <c r="HT69" s="19"/>
      <c r="HU69" s="19"/>
      <c r="HV69" s="19"/>
      <c r="HW69" s="19"/>
      <c r="HX69" s="19"/>
      <c r="HY69" s="19"/>
      <c r="HZ69" s="19"/>
      <c r="IA69" s="19"/>
      <c r="IB69" s="19"/>
      <c r="IC69" s="19"/>
      <c r="ID69" s="19"/>
      <c r="IE69" s="19"/>
      <c r="IF69" s="19"/>
      <c r="IG69" s="19"/>
      <c r="IH69" s="19"/>
      <c r="II69" s="19"/>
      <c r="IJ69" s="19"/>
      <c r="IK69" s="19"/>
      <c r="IL69" s="19"/>
      <c r="IM69" s="19"/>
      <c r="IN69" s="19"/>
      <c r="IO69" s="19"/>
      <c r="IP69" s="19"/>
      <c r="IQ69" s="19"/>
      <c r="IR69" s="19"/>
      <c r="IS69" s="19"/>
      <c r="IT69" s="19"/>
      <c r="IU69" s="19"/>
    </row>
    <row r="70" spans="1:255" s="20" customFormat="1" ht="12" customHeight="1" x14ac:dyDescent="0.25">
      <c r="A70" s="46"/>
      <c r="B70" s="55" t="s">
        <v>92</v>
      </c>
      <c r="C70" s="56"/>
      <c r="D70" s="56"/>
      <c r="E70" s="56"/>
      <c r="F70" s="56"/>
      <c r="G70" s="92">
        <f>G12</f>
        <v>14400000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  <c r="HL70" s="19"/>
      <c r="HM70" s="19"/>
      <c r="HN70" s="19"/>
      <c r="HO70" s="19"/>
      <c r="HP70" s="19"/>
      <c r="HQ70" s="19"/>
      <c r="HR70" s="19"/>
      <c r="HS70" s="19"/>
      <c r="HT70" s="19"/>
      <c r="HU70" s="19"/>
      <c r="HV70" s="19"/>
      <c r="HW70" s="19"/>
      <c r="HX70" s="19"/>
      <c r="HY70" s="19"/>
      <c r="HZ70" s="19"/>
      <c r="IA70" s="19"/>
      <c r="IB70" s="19"/>
      <c r="IC70" s="19"/>
      <c r="ID70" s="19"/>
      <c r="IE70" s="19"/>
      <c r="IF70" s="19"/>
      <c r="IG70" s="19"/>
      <c r="IH70" s="19"/>
      <c r="II70" s="19"/>
      <c r="IJ70" s="19"/>
      <c r="IK70" s="19"/>
      <c r="IL70" s="19"/>
      <c r="IM70" s="19"/>
      <c r="IN70" s="19"/>
      <c r="IO70" s="19"/>
      <c r="IP70" s="19"/>
      <c r="IQ70" s="19"/>
      <c r="IR70" s="19"/>
      <c r="IS70" s="19"/>
      <c r="IT70" s="19"/>
      <c r="IU70" s="19"/>
    </row>
    <row r="71" spans="1:255" s="20" customFormat="1" ht="12" customHeight="1" x14ac:dyDescent="0.25">
      <c r="A71" s="46"/>
      <c r="B71" s="59" t="s">
        <v>93</v>
      </c>
      <c r="C71" s="60"/>
      <c r="D71" s="60"/>
      <c r="E71" s="60"/>
      <c r="F71" s="60"/>
      <c r="G71" s="94">
        <f>G70-G69</f>
        <v>7705400.5499999998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19"/>
      <c r="IK71" s="19"/>
      <c r="IL71" s="19"/>
      <c r="IM71" s="19"/>
      <c r="IN71" s="19"/>
      <c r="IO71" s="19"/>
      <c r="IP71" s="19"/>
      <c r="IQ71" s="19"/>
      <c r="IR71" s="19"/>
      <c r="IS71" s="19"/>
      <c r="IT71" s="19"/>
      <c r="IU71" s="19"/>
    </row>
    <row r="72" spans="1:255" s="20" customFormat="1" ht="12" customHeight="1" x14ac:dyDescent="0.25">
      <c r="A72" s="46"/>
      <c r="B72" s="61" t="s">
        <v>94</v>
      </c>
      <c r="C72" s="62"/>
      <c r="D72" s="62"/>
      <c r="E72" s="62"/>
      <c r="F72" s="62"/>
      <c r="G72" s="63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  <c r="IA72" s="19"/>
      <c r="IB72" s="19"/>
      <c r="IC72" s="19"/>
      <c r="ID72" s="19"/>
      <c r="IE72" s="19"/>
      <c r="IF72" s="19"/>
      <c r="IG72" s="19"/>
      <c r="IH72" s="19"/>
      <c r="II72" s="19"/>
      <c r="IJ72" s="19"/>
      <c r="IK72" s="19"/>
      <c r="IL72" s="19"/>
      <c r="IM72" s="19"/>
      <c r="IN72" s="19"/>
      <c r="IO72" s="19"/>
      <c r="IP72" s="19"/>
      <c r="IQ72" s="19"/>
      <c r="IR72" s="19"/>
      <c r="IS72" s="19"/>
      <c r="IT72" s="19"/>
      <c r="IU72" s="19"/>
    </row>
    <row r="73" spans="1:255" s="20" customFormat="1" ht="12.75" customHeight="1" thickBot="1" x14ac:dyDescent="0.3">
      <c r="A73" s="46"/>
      <c r="B73" s="64"/>
      <c r="C73" s="62"/>
      <c r="D73" s="62"/>
      <c r="E73" s="62"/>
      <c r="F73" s="62"/>
      <c r="G73" s="63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  <c r="HL73" s="19"/>
      <c r="HM73" s="19"/>
      <c r="HN73" s="19"/>
      <c r="HO73" s="19"/>
      <c r="HP73" s="19"/>
      <c r="HQ73" s="19"/>
      <c r="HR73" s="19"/>
      <c r="HS73" s="19"/>
      <c r="HT73" s="19"/>
      <c r="HU73" s="19"/>
      <c r="HV73" s="19"/>
      <c r="HW73" s="19"/>
      <c r="HX73" s="19"/>
      <c r="HY73" s="19"/>
      <c r="HZ73" s="19"/>
      <c r="IA73" s="19"/>
      <c r="IB73" s="19"/>
      <c r="IC73" s="19"/>
      <c r="ID73" s="19"/>
      <c r="IE73" s="19"/>
      <c r="IF73" s="19"/>
      <c r="IG73" s="19"/>
      <c r="IH73" s="19"/>
      <c r="II73" s="19"/>
      <c r="IJ73" s="19"/>
      <c r="IK73" s="19"/>
      <c r="IL73" s="19"/>
      <c r="IM73" s="19"/>
      <c r="IN73" s="19"/>
      <c r="IO73" s="19"/>
      <c r="IP73" s="19"/>
      <c r="IQ73" s="19"/>
      <c r="IR73" s="19"/>
      <c r="IS73" s="19"/>
      <c r="IT73" s="19"/>
      <c r="IU73" s="19"/>
    </row>
    <row r="74" spans="1:255" s="20" customFormat="1" ht="12" customHeight="1" x14ac:dyDescent="0.25">
      <c r="A74" s="46"/>
      <c r="B74" s="65" t="s">
        <v>95</v>
      </c>
      <c r="C74" s="66"/>
      <c r="D74" s="66"/>
      <c r="E74" s="66"/>
      <c r="F74" s="67"/>
      <c r="G74" s="63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  <c r="HL74" s="19"/>
      <c r="HM74" s="19"/>
      <c r="HN74" s="19"/>
      <c r="HO74" s="19"/>
      <c r="HP74" s="19"/>
      <c r="HQ74" s="19"/>
      <c r="HR74" s="19"/>
      <c r="HS74" s="19"/>
      <c r="HT74" s="19"/>
      <c r="HU74" s="19"/>
      <c r="HV74" s="19"/>
      <c r="HW74" s="19"/>
      <c r="HX74" s="19"/>
      <c r="HY74" s="19"/>
      <c r="HZ74" s="19"/>
      <c r="IA74" s="19"/>
      <c r="IB74" s="19"/>
      <c r="IC74" s="19"/>
      <c r="ID74" s="19"/>
      <c r="IE74" s="19"/>
      <c r="IF74" s="19"/>
      <c r="IG74" s="19"/>
      <c r="IH74" s="19"/>
      <c r="II74" s="19"/>
      <c r="IJ74" s="19"/>
      <c r="IK74" s="19"/>
      <c r="IL74" s="19"/>
      <c r="IM74" s="19"/>
      <c r="IN74" s="19"/>
      <c r="IO74" s="19"/>
      <c r="IP74" s="19"/>
      <c r="IQ74" s="19"/>
      <c r="IR74" s="19"/>
      <c r="IS74" s="19"/>
      <c r="IT74" s="19"/>
      <c r="IU74" s="19"/>
    </row>
    <row r="75" spans="1:255" s="20" customFormat="1" ht="12" customHeight="1" x14ac:dyDescent="0.25">
      <c r="A75" s="46"/>
      <c r="B75" s="14" t="s">
        <v>96</v>
      </c>
      <c r="C75" s="64"/>
      <c r="D75" s="64"/>
      <c r="E75" s="64"/>
      <c r="F75" s="68"/>
      <c r="G75" s="63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  <c r="HL75" s="19"/>
      <c r="HM75" s="19"/>
      <c r="HN75" s="19"/>
      <c r="HO75" s="19"/>
      <c r="HP75" s="19"/>
      <c r="HQ75" s="19"/>
      <c r="HR75" s="19"/>
      <c r="HS75" s="19"/>
      <c r="HT75" s="19"/>
      <c r="HU75" s="19"/>
      <c r="HV75" s="19"/>
      <c r="HW75" s="19"/>
      <c r="HX75" s="19"/>
      <c r="HY75" s="19"/>
      <c r="HZ75" s="19"/>
      <c r="IA75" s="19"/>
      <c r="IB75" s="19"/>
      <c r="IC75" s="19"/>
      <c r="ID75" s="19"/>
      <c r="IE75" s="19"/>
      <c r="IF75" s="19"/>
      <c r="IG75" s="19"/>
      <c r="IH75" s="19"/>
      <c r="II75" s="19"/>
      <c r="IJ75" s="19"/>
      <c r="IK75" s="19"/>
      <c r="IL75" s="19"/>
      <c r="IM75" s="19"/>
      <c r="IN75" s="19"/>
      <c r="IO75" s="19"/>
      <c r="IP75" s="19"/>
      <c r="IQ75" s="19"/>
      <c r="IR75" s="19"/>
      <c r="IS75" s="19"/>
      <c r="IT75" s="19"/>
      <c r="IU75" s="19"/>
    </row>
    <row r="76" spans="1:255" s="20" customFormat="1" ht="12" customHeight="1" x14ac:dyDescent="0.25">
      <c r="A76" s="46"/>
      <c r="B76" s="14" t="s">
        <v>97</v>
      </c>
      <c r="C76" s="64"/>
      <c r="D76" s="64"/>
      <c r="E76" s="64"/>
      <c r="F76" s="68"/>
      <c r="G76" s="63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  <c r="HL76" s="19"/>
      <c r="HM76" s="19"/>
      <c r="HN76" s="19"/>
      <c r="HO76" s="19"/>
      <c r="HP76" s="19"/>
      <c r="HQ76" s="19"/>
      <c r="HR76" s="19"/>
      <c r="HS76" s="19"/>
      <c r="HT76" s="19"/>
      <c r="HU76" s="19"/>
      <c r="HV76" s="19"/>
      <c r="HW76" s="19"/>
      <c r="HX76" s="19"/>
      <c r="HY76" s="19"/>
      <c r="HZ76" s="19"/>
      <c r="IA76" s="19"/>
      <c r="IB76" s="19"/>
      <c r="IC76" s="19"/>
      <c r="ID76" s="19"/>
      <c r="IE76" s="19"/>
      <c r="IF76" s="19"/>
      <c r="IG76" s="19"/>
      <c r="IH76" s="19"/>
      <c r="II76" s="19"/>
      <c r="IJ76" s="19"/>
      <c r="IK76" s="19"/>
      <c r="IL76" s="19"/>
      <c r="IM76" s="19"/>
      <c r="IN76" s="19"/>
      <c r="IO76" s="19"/>
      <c r="IP76" s="19"/>
      <c r="IQ76" s="19"/>
      <c r="IR76" s="19"/>
      <c r="IS76" s="19"/>
      <c r="IT76" s="19"/>
      <c r="IU76" s="19"/>
    </row>
    <row r="77" spans="1:255" s="20" customFormat="1" ht="12" customHeight="1" x14ac:dyDescent="0.25">
      <c r="A77" s="46"/>
      <c r="B77" s="14" t="s">
        <v>98</v>
      </c>
      <c r="C77" s="64"/>
      <c r="D77" s="64"/>
      <c r="E77" s="64"/>
      <c r="F77" s="68"/>
      <c r="G77" s="63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  <c r="HL77" s="19"/>
      <c r="HM77" s="19"/>
      <c r="HN77" s="19"/>
      <c r="HO77" s="19"/>
      <c r="HP77" s="19"/>
      <c r="HQ77" s="19"/>
      <c r="HR77" s="19"/>
      <c r="HS77" s="19"/>
      <c r="HT77" s="19"/>
      <c r="HU77" s="19"/>
      <c r="HV77" s="19"/>
      <c r="HW77" s="19"/>
      <c r="HX77" s="19"/>
      <c r="HY77" s="19"/>
      <c r="HZ77" s="19"/>
      <c r="IA77" s="19"/>
      <c r="IB77" s="19"/>
      <c r="IC77" s="19"/>
      <c r="ID77" s="19"/>
      <c r="IE77" s="19"/>
      <c r="IF77" s="19"/>
      <c r="IG77" s="19"/>
      <c r="IH77" s="19"/>
      <c r="II77" s="19"/>
      <c r="IJ77" s="19"/>
      <c r="IK77" s="19"/>
      <c r="IL77" s="19"/>
      <c r="IM77" s="19"/>
      <c r="IN77" s="19"/>
      <c r="IO77" s="19"/>
      <c r="IP77" s="19"/>
      <c r="IQ77" s="19"/>
      <c r="IR77" s="19"/>
      <c r="IS77" s="19"/>
      <c r="IT77" s="19"/>
      <c r="IU77" s="19"/>
    </row>
    <row r="78" spans="1:255" s="20" customFormat="1" ht="12" customHeight="1" x14ac:dyDescent="0.25">
      <c r="A78" s="46"/>
      <c r="B78" s="14" t="s">
        <v>99</v>
      </c>
      <c r="C78" s="64"/>
      <c r="D78" s="64"/>
      <c r="E78" s="64"/>
      <c r="F78" s="68"/>
      <c r="G78" s="63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9"/>
      <c r="IS78" s="19"/>
      <c r="IT78" s="19"/>
      <c r="IU78" s="19"/>
    </row>
    <row r="79" spans="1:255" s="20" customFormat="1" ht="12" customHeight="1" x14ac:dyDescent="0.25">
      <c r="A79" s="46"/>
      <c r="B79" s="14" t="s">
        <v>100</v>
      </c>
      <c r="C79" s="64"/>
      <c r="D79" s="64"/>
      <c r="E79" s="64"/>
      <c r="F79" s="68"/>
      <c r="G79" s="63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9"/>
      <c r="HO79" s="19"/>
      <c r="HP79" s="19"/>
      <c r="HQ79" s="19"/>
      <c r="HR79" s="19"/>
      <c r="HS79" s="19"/>
      <c r="HT79" s="19"/>
      <c r="HU79" s="19"/>
      <c r="HV79" s="19"/>
      <c r="HW79" s="19"/>
      <c r="HX79" s="19"/>
      <c r="HY79" s="19"/>
      <c r="HZ79" s="19"/>
      <c r="IA79" s="19"/>
      <c r="IB79" s="19"/>
      <c r="IC79" s="19"/>
      <c r="ID79" s="19"/>
      <c r="IE79" s="19"/>
      <c r="IF79" s="19"/>
      <c r="IG79" s="19"/>
      <c r="IH79" s="19"/>
      <c r="II79" s="19"/>
      <c r="IJ79" s="19"/>
      <c r="IK79" s="19"/>
      <c r="IL79" s="19"/>
      <c r="IM79" s="19"/>
      <c r="IN79" s="19"/>
      <c r="IO79" s="19"/>
      <c r="IP79" s="19"/>
      <c r="IQ79" s="19"/>
      <c r="IR79" s="19"/>
      <c r="IS79" s="19"/>
      <c r="IT79" s="19"/>
      <c r="IU79" s="19"/>
    </row>
    <row r="80" spans="1:255" s="20" customFormat="1" ht="12.75" customHeight="1" thickBot="1" x14ac:dyDescent="0.3">
      <c r="A80" s="46"/>
      <c r="B80" s="15" t="s">
        <v>101</v>
      </c>
      <c r="C80" s="69"/>
      <c r="D80" s="69"/>
      <c r="E80" s="69"/>
      <c r="F80" s="70"/>
      <c r="G80" s="63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</row>
    <row r="81" spans="1:255" s="20" customFormat="1" ht="12.75" customHeight="1" x14ac:dyDescent="0.25">
      <c r="A81" s="46"/>
      <c r="B81" s="64"/>
      <c r="C81" s="64"/>
      <c r="D81" s="64"/>
      <c r="E81" s="64"/>
      <c r="F81" s="64"/>
      <c r="G81" s="63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9"/>
      <c r="HO81" s="19"/>
      <c r="HP81" s="19"/>
      <c r="HQ81" s="19"/>
      <c r="HR81" s="19"/>
      <c r="HS81" s="19"/>
      <c r="HT81" s="19"/>
      <c r="HU81" s="19"/>
      <c r="HV81" s="19"/>
      <c r="HW81" s="19"/>
      <c r="HX81" s="19"/>
      <c r="HY81" s="19"/>
      <c r="HZ81" s="19"/>
      <c r="IA81" s="19"/>
      <c r="IB81" s="19"/>
      <c r="IC81" s="19"/>
      <c r="ID81" s="19"/>
      <c r="IE81" s="19"/>
      <c r="IF81" s="19"/>
      <c r="IG81" s="19"/>
      <c r="IH81" s="19"/>
      <c r="II81" s="19"/>
      <c r="IJ81" s="19"/>
      <c r="IK81" s="19"/>
      <c r="IL81" s="19"/>
      <c r="IM81" s="19"/>
      <c r="IN81" s="19"/>
      <c r="IO81" s="19"/>
      <c r="IP81" s="19"/>
      <c r="IQ81" s="19"/>
      <c r="IR81" s="19"/>
      <c r="IS81" s="19"/>
      <c r="IT81" s="19"/>
      <c r="IU81" s="19"/>
    </row>
    <row r="82" spans="1:255" s="20" customFormat="1" ht="15" customHeight="1" thickBot="1" x14ac:dyDescent="0.3">
      <c r="A82" s="46"/>
      <c r="B82" s="151" t="s">
        <v>102</v>
      </c>
      <c r="C82" s="152"/>
      <c r="D82" s="71"/>
      <c r="E82" s="72"/>
      <c r="F82" s="72"/>
      <c r="G82" s="63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</row>
    <row r="83" spans="1:255" s="20" customFormat="1" ht="12" customHeight="1" x14ac:dyDescent="0.25">
      <c r="A83" s="46"/>
      <c r="B83" s="73" t="s">
        <v>87</v>
      </c>
      <c r="C83" s="110" t="s">
        <v>103</v>
      </c>
      <c r="D83" s="111" t="s">
        <v>104</v>
      </c>
      <c r="E83" s="72"/>
      <c r="F83" s="72"/>
      <c r="G83" s="63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</row>
    <row r="84" spans="1:255" s="20" customFormat="1" ht="12" customHeight="1" x14ac:dyDescent="0.25">
      <c r="A84" s="46"/>
      <c r="B84" s="74" t="s">
        <v>105</v>
      </c>
      <c r="C84" s="106">
        <f>G30</f>
        <v>2440000</v>
      </c>
      <c r="D84" s="107">
        <f>(C84/C90)</f>
        <v>0.36447288866550481</v>
      </c>
      <c r="E84" s="72"/>
      <c r="F84" s="72"/>
      <c r="G84" s="63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</row>
    <row r="85" spans="1:255" s="20" customFormat="1" ht="12" customHeight="1" x14ac:dyDescent="0.25">
      <c r="A85" s="46"/>
      <c r="B85" s="74" t="s">
        <v>106</v>
      </c>
      <c r="C85" s="108">
        <v>0</v>
      </c>
      <c r="D85" s="107">
        <v>0</v>
      </c>
      <c r="E85" s="72"/>
      <c r="F85" s="72"/>
      <c r="G85" s="63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</row>
    <row r="86" spans="1:255" s="20" customFormat="1" ht="12" customHeight="1" x14ac:dyDescent="0.25">
      <c r="A86" s="46"/>
      <c r="B86" s="74" t="s">
        <v>107</v>
      </c>
      <c r="C86" s="106">
        <f>G43</f>
        <v>540000</v>
      </c>
      <c r="D86" s="107">
        <f>(C86/C90)</f>
        <v>8.0662032737447792E-2</v>
      </c>
      <c r="E86" s="72"/>
      <c r="F86" s="72"/>
      <c r="G86" s="63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9"/>
      <c r="HO86" s="19"/>
      <c r="HP86" s="19"/>
      <c r="HQ86" s="19"/>
      <c r="HR86" s="19"/>
      <c r="HS86" s="19"/>
      <c r="HT86" s="19"/>
      <c r="HU86" s="19"/>
      <c r="HV86" s="19"/>
      <c r="HW86" s="19"/>
      <c r="HX86" s="19"/>
      <c r="HY86" s="19"/>
      <c r="HZ86" s="19"/>
      <c r="IA86" s="19"/>
      <c r="IB86" s="19"/>
      <c r="IC86" s="19"/>
      <c r="ID86" s="19"/>
      <c r="IE86" s="19"/>
      <c r="IF86" s="19"/>
      <c r="IG86" s="19"/>
      <c r="IH86" s="19"/>
      <c r="II86" s="19"/>
      <c r="IJ86" s="19"/>
      <c r="IK86" s="19"/>
      <c r="IL86" s="19"/>
      <c r="IM86" s="19"/>
      <c r="IN86" s="19"/>
      <c r="IO86" s="19"/>
      <c r="IP86" s="19"/>
      <c r="IQ86" s="19"/>
      <c r="IR86" s="19"/>
      <c r="IS86" s="19"/>
      <c r="IT86" s="19"/>
      <c r="IU86" s="19"/>
    </row>
    <row r="87" spans="1:255" s="20" customFormat="1" ht="12" customHeight="1" x14ac:dyDescent="0.25">
      <c r="A87" s="46"/>
      <c r="B87" s="74" t="s">
        <v>62</v>
      </c>
      <c r="C87" s="106">
        <f>G60</f>
        <v>3395809</v>
      </c>
      <c r="D87" s="107">
        <f>(C87/C90)</f>
        <v>0.5072460309779997</v>
      </c>
      <c r="E87" s="72"/>
      <c r="F87" s="72"/>
      <c r="G87" s="63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19"/>
      <c r="GS87" s="19"/>
      <c r="GT87" s="19"/>
      <c r="GU87" s="19"/>
      <c r="GV87" s="19"/>
      <c r="GW87" s="19"/>
      <c r="GX87" s="19"/>
      <c r="GY87" s="19"/>
      <c r="GZ87" s="19"/>
      <c r="HA87" s="19"/>
      <c r="HB87" s="19"/>
      <c r="HC87" s="19"/>
      <c r="HD87" s="19"/>
      <c r="HE87" s="19"/>
      <c r="HF87" s="19"/>
      <c r="HG87" s="19"/>
      <c r="HH87" s="19"/>
      <c r="HI87" s="19"/>
      <c r="HJ87" s="19"/>
      <c r="HK87" s="19"/>
      <c r="HL87" s="19"/>
      <c r="HM87" s="19"/>
      <c r="HN87" s="19"/>
      <c r="HO87" s="19"/>
      <c r="HP87" s="19"/>
      <c r="HQ87" s="19"/>
      <c r="HR87" s="19"/>
      <c r="HS87" s="19"/>
      <c r="HT87" s="19"/>
      <c r="HU87" s="19"/>
      <c r="HV87" s="19"/>
      <c r="HW87" s="19"/>
      <c r="HX87" s="19"/>
      <c r="HY87" s="19"/>
      <c r="HZ87" s="19"/>
      <c r="IA87" s="19"/>
      <c r="IB87" s="19"/>
      <c r="IC87" s="19"/>
      <c r="ID87" s="19"/>
      <c r="IE87" s="19"/>
      <c r="IF87" s="19"/>
      <c r="IG87" s="19"/>
      <c r="IH87" s="19"/>
      <c r="II87" s="19"/>
      <c r="IJ87" s="19"/>
      <c r="IK87" s="19"/>
      <c r="IL87" s="19"/>
      <c r="IM87" s="19"/>
      <c r="IN87" s="19"/>
      <c r="IO87" s="19"/>
      <c r="IP87" s="19"/>
      <c r="IQ87" s="19"/>
      <c r="IR87" s="19"/>
      <c r="IS87" s="19"/>
      <c r="IT87" s="19"/>
      <c r="IU87" s="19"/>
    </row>
    <row r="88" spans="1:255" s="20" customFormat="1" ht="12" customHeight="1" x14ac:dyDescent="0.25">
      <c r="A88" s="46"/>
      <c r="B88" s="74" t="s">
        <v>108</v>
      </c>
      <c r="C88" s="112">
        <f>G65</f>
        <v>0</v>
      </c>
      <c r="D88" s="107">
        <f>(C88/C90)</f>
        <v>0</v>
      </c>
      <c r="E88" s="75"/>
      <c r="F88" s="75"/>
      <c r="G88" s="63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  <c r="IB88" s="19"/>
      <c r="IC88" s="19"/>
      <c r="ID88" s="19"/>
      <c r="IE88" s="19"/>
      <c r="IF88" s="19"/>
      <c r="IG88" s="19"/>
      <c r="IH88" s="19"/>
      <c r="II88" s="19"/>
      <c r="IJ88" s="19"/>
      <c r="IK88" s="19"/>
      <c r="IL88" s="19"/>
      <c r="IM88" s="19"/>
      <c r="IN88" s="19"/>
      <c r="IO88" s="19"/>
      <c r="IP88" s="19"/>
      <c r="IQ88" s="19"/>
      <c r="IR88" s="19"/>
      <c r="IS88" s="19"/>
      <c r="IT88" s="19"/>
      <c r="IU88" s="19"/>
    </row>
    <row r="89" spans="1:255" s="20" customFormat="1" ht="12" customHeight="1" x14ac:dyDescent="0.25">
      <c r="A89" s="46"/>
      <c r="B89" s="74" t="s">
        <v>109</v>
      </c>
      <c r="C89" s="112">
        <f>G68</f>
        <v>318790.45</v>
      </c>
      <c r="D89" s="107">
        <f>(C89/C90)</f>
        <v>4.7619047619047616E-2</v>
      </c>
      <c r="E89" s="75"/>
      <c r="F89" s="75"/>
      <c r="G89" s="63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  <c r="HY89" s="19"/>
      <c r="HZ89" s="19"/>
      <c r="IA89" s="19"/>
      <c r="IB89" s="19"/>
      <c r="IC89" s="19"/>
      <c r="ID89" s="19"/>
      <c r="IE89" s="19"/>
      <c r="IF89" s="19"/>
      <c r="IG89" s="19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9"/>
      <c r="IS89" s="19"/>
      <c r="IT89" s="19"/>
      <c r="IU89" s="19"/>
    </row>
    <row r="90" spans="1:255" s="20" customFormat="1" ht="12.75" customHeight="1" thickBot="1" x14ac:dyDescent="0.3">
      <c r="A90" s="46"/>
      <c r="B90" s="76" t="s">
        <v>110</v>
      </c>
      <c r="C90" s="113">
        <f>SUM(C84:C89)</f>
        <v>6694599.4500000002</v>
      </c>
      <c r="D90" s="109">
        <f>SUM(D84:D89)</f>
        <v>1</v>
      </c>
      <c r="E90" s="75"/>
      <c r="F90" s="75"/>
      <c r="G90" s="63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19"/>
      <c r="GS90" s="19"/>
      <c r="GT90" s="19"/>
      <c r="GU90" s="19"/>
      <c r="GV90" s="19"/>
      <c r="GW90" s="19"/>
      <c r="GX90" s="19"/>
      <c r="GY90" s="19"/>
      <c r="GZ90" s="19"/>
      <c r="HA90" s="19"/>
      <c r="HB90" s="19"/>
      <c r="HC90" s="19"/>
      <c r="HD90" s="19"/>
      <c r="HE90" s="19"/>
      <c r="HF90" s="19"/>
      <c r="HG90" s="19"/>
      <c r="HH90" s="19"/>
      <c r="HI90" s="19"/>
      <c r="HJ90" s="19"/>
      <c r="HK90" s="19"/>
      <c r="HL90" s="19"/>
      <c r="HM90" s="19"/>
      <c r="HN90" s="19"/>
      <c r="HO90" s="19"/>
      <c r="HP90" s="19"/>
      <c r="HQ90" s="19"/>
      <c r="HR90" s="19"/>
      <c r="HS90" s="19"/>
      <c r="HT90" s="19"/>
      <c r="HU90" s="19"/>
      <c r="HV90" s="19"/>
      <c r="HW90" s="19"/>
      <c r="HX90" s="19"/>
      <c r="HY90" s="19"/>
      <c r="HZ90" s="19"/>
      <c r="IA90" s="19"/>
      <c r="IB90" s="19"/>
      <c r="IC90" s="19"/>
      <c r="ID90" s="19"/>
      <c r="IE90" s="19"/>
      <c r="IF90" s="19"/>
      <c r="IG90" s="19"/>
      <c r="IH90" s="19"/>
      <c r="II90" s="19"/>
      <c r="IJ90" s="19"/>
      <c r="IK90" s="19"/>
      <c r="IL90" s="19"/>
      <c r="IM90" s="19"/>
      <c r="IN90" s="19"/>
      <c r="IO90" s="19"/>
      <c r="IP90" s="19"/>
      <c r="IQ90" s="19"/>
      <c r="IR90" s="19"/>
      <c r="IS90" s="19"/>
      <c r="IT90" s="19"/>
      <c r="IU90" s="19"/>
    </row>
    <row r="91" spans="1:255" s="20" customFormat="1" ht="12" customHeight="1" x14ac:dyDescent="0.25">
      <c r="A91" s="46"/>
      <c r="B91" s="64"/>
      <c r="C91" s="62"/>
      <c r="D91" s="62"/>
      <c r="E91" s="62"/>
      <c r="F91" s="62"/>
      <c r="G91" s="63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19"/>
      <c r="GS91" s="19"/>
      <c r="GT91" s="19"/>
      <c r="GU91" s="19"/>
      <c r="GV91" s="19"/>
      <c r="GW91" s="19"/>
      <c r="GX91" s="19"/>
      <c r="GY91" s="19"/>
      <c r="GZ91" s="19"/>
      <c r="HA91" s="19"/>
      <c r="HB91" s="19"/>
      <c r="HC91" s="19"/>
      <c r="HD91" s="19"/>
      <c r="HE91" s="19"/>
      <c r="HF91" s="19"/>
      <c r="HG91" s="19"/>
      <c r="HH91" s="19"/>
      <c r="HI91" s="19"/>
      <c r="HJ91" s="19"/>
      <c r="HK91" s="19"/>
      <c r="HL91" s="19"/>
      <c r="HM91" s="19"/>
      <c r="HN91" s="19"/>
      <c r="HO91" s="19"/>
      <c r="HP91" s="19"/>
      <c r="HQ91" s="19"/>
      <c r="HR91" s="19"/>
      <c r="HS91" s="19"/>
      <c r="HT91" s="19"/>
      <c r="HU91" s="19"/>
      <c r="HV91" s="19"/>
      <c r="HW91" s="19"/>
      <c r="HX91" s="19"/>
      <c r="HY91" s="19"/>
      <c r="HZ91" s="19"/>
      <c r="IA91" s="19"/>
      <c r="IB91" s="19"/>
      <c r="IC91" s="19"/>
      <c r="ID91" s="19"/>
      <c r="IE91" s="19"/>
      <c r="IF91" s="19"/>
      <c r="IG91" s="19"/>
      <c r="IH91" s="19"/>
      <c r="II91" s="19"/>
      <c r="IJ91" s="19"/>
      <c r="IK91" s="19"/>
      <c r="IL91" s="19"/>
      <c r="IM91" s="19"/>
      <c r="IN91" s="19"/>
      <c r="IO91" s="19"/>
      <c r="IP91" s="19"/>
      <c r="IQ91" s="19"/>
      <c r="IR91" s="19"/>
      <c r="IS91" s="19"/>
      <c r="IT91" s="19"/>
      <c r="IU91" s="19"/>
    </row>
    <row r="92" spans="1:255" s="20" customFormat="1" ht="12.75" customHeight="1" x14ac:dyDescent="0.25">
      <c r="A92" s="46"/>
      <c r="B92" s="78"/>
      <c r="C92" s="62"/>
      <c r="D92" s="62"/>
      <c r="E92" s="62"/>
      <c r="F92" s="62"/>
      <c r="G92" s="63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</row>
    <row r="93" spans="1:255" s="20" customFormat="1" ht="12" customHeight="1" thickBot="1" x14ac:dyDescent="0.3">
      <c r="A93" s="79"/>
      <c r="B93" s="80"/>
      <c r="C93" s="81" t="s">
        <v>111</v>
      </c>
      <c r="D93" s="82"/>
      <c r="E93" s="83"/>
      <c r="F93" s="84"/>
      <c r="G93" s="63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19"/>
      <c r="GS93" s="19"/>
      <c r="GT93" s="19"/>
      <c r="GU93" s="19"/>
      <c r="GV93" s="19"/>
      <c r="GW93" s="19"/>
      <c r="GX93" s="19"/>
      <c r="GY93" s="19"/>
      <c r="GZ93" s="19"/>
      <c r="HA93" s="19"/>
      <c r="HB93" s="19"/>
      <c r="HC93" s="19"/>
      <c r="HD93" s="19"/>
      <c r="HE93" s="19"/>
      <c r="HF93" s="19"/>
      <c r="HG93" s="19"/>
      <c r="HH93" s="19"/>
      <c r="HI93" s="19"/>
      <c r="HJ93" s="19"/>
      <c r="HK93" s="19"/>
      <c r="HL93" s="19"/>
      <c r="HM93" s="19"/>
      <c r="HN93" s="19"/>
      <c r="HO93" s="19"/>
      <c r="HP93" s="19"/>
      <c r="HQ93" s="19"/>
      <c r="HR93" s="19"/>
      <c r="HS93" s="19"/>
      <c r="HT93" s="19"/>
      <c r="HU93" s="19"/>
      <c r="HV93" s="19"/>
      <c r="HW93" s="19"/>
      <c r="HX93" s="19"/>
      <c r="HY93" s="19"/>
      <c r="HZ93" s="19"/>
      <c r="IA93" s="19"/>
      <c r="IB93" s="19"/>
      <c r="IC93" s="19"/>
      <c r="ID93" s="19"/>
      <c r="IE93" s="19"/>
      <c r="IF93" s="19"/>
      <c r="IG93" s="19"/>
      <c r="IH93" s="19"/>
      <c r="II93" s="19"/>
      <c r="IJ93" s="19"/>
      <c r="IK93" s="19"/>
      <c r="IL93" s="19"/>
      <c r="IM93" s="19"/>
      <c r="IN93" s="19"/>
      <c r="IO93" s="19"/>
      <c r="IP93" s="19"/>
      <c r="IQ93" s="19"/>
      <c r="IR93" s="19"/>
      <c r="IS93" s="19"/>
      <c r="IT93" s="19"/>
      <c r="IU93" s="19"/>
    </row>
    <row r="94" spans="1:255" s="20" customFormat="1" ht="12" customHeight="1" x14ac:dyDescent="0.25">
      <c r="A94" s="46"/>
      <c r="B94" s="90" t="s">
        <v>112</v>
      </c>
      <c r="C94" s="16">
        <v>30000</v>
      </c>
      <c r="D94" s="16">
        <v>32000</v>
      </c>
      <c r="E94" s="17">
        <v>34000</v>
      </c>
      <c r="F94" s="85"/>
      <c r="G94" s="86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  <c r="HZ94" s="19"/>
      <c r="IA94" s="19"/>
      <c r="IB94" s="19"/>
      <c r="IC94" s="19"/>
      <c r="ID94" s="19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  <c r="IS94" s="19"/>
      <c r="IT94" s="19"/>
      <c r="IU94" s="19"/>
    </row>
    <row r="95" spans="1:255" s="20" customFormat="1" ht="12.75" customHeight="1" thickBot="1" x14ac:dyDescent="0.3">
      <c r="A95" s="46"/>
      <c r="B95" s="76" t="s">
        <v>113</v>
      </c>
      <c r="C95" s="77">
        <f>(G69/C94)</f>
        <v>223.15331499999999</v>
      </c>
      <c r="D95" s="77">
        <f>(G69/D94)</f>
        <v>209.20623281250002</v>
      </c>
      <c r="E95" s="87">
        <f>(G69/E94)</f>
        <v>196.89998382352942</v>
      </c>
      <c r="F95" s="85"/>
      <c r="G95" s="86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9"/>
      <c r="HO95" s="19"/>
      <c r="HP95" s="19"/>
      <c r="HQ95" s="19"/>
      <c r="HR95" s="19"/>
      <c r="HS95" s="19"/>
      <c r="HT95" s="19"/>
      <c r="HU95" s="19"/>
      <c r="HV95" s="19"/>
      <c r="HW95" s="19"/>
      <c r="HX95" s="19"/>
      <c r="HY95" s="19"/>
      <c r="HZ95" s="19"/>
      <c r="IA95" s="19"/>
      <c r="IB95" s="19"/>
      <c r="IC95" s="19"/>
      <c r="ID95" s="19"/>
      <c r="IE95" s="19"/>
      <c r="IF95" s="19"/>
      <c r="IG95" s="19"/>
      <c r="IH95" s="19"/>
      <c r="II95" s="19"/>
      <c r="IJ95" s="19"/>
      <c r="IK95" s="19"/>
      <c r="IL95" s="19"/>
      <c r="IM95" s="19"/>
      <c r="IN95" s="19"/>
      <c r="IO95" s="19"/>
      <c r="IP95" s="19"/>
      <c r="IQ95" s="19"/>
      <c r="IR95" s="19"/>
      <c r="IS95" s="19"/>
      <c r="IT95" s="19"/>
      <c r="IU95" s="19"/>
    </row>
    <row r="96" spans="1:255" s="20" customFormat="1" ht="15.6" customHeight="1" x14ac:dyDescent="0.25">
      <c r="A96" s="46"/>
      <c r="B96" s="150" t="s">
        <v>114</v>
      </c>
      <c r="C96" s="150"/>
      <c r="D96" s="150"/>
      <c r="E96" s="150"/>
      <c r="F96" s="64"/>
      <c r="G96" s="64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19"/>
      <c r="GS96" s="19"/>
      <c r="GT96" s="19"/>
      <c r="GU96" s="19"/>
      <c r="GV96" s="19"/>
      <c r="GW96" s="19"/>
      <c r="GX96" s="19"/>
      <c r="GY96" s="19"/>
      <c r="GZ96" s="19"/>
      <c r="HA96" s="19"/>
      <c r="HB96" s="19"/>
      <c r="HC96" s="19"/>
      <c r="HD96" s="19"/>
      <c r="HE96" s="19"/>
      <c r="HF96" s="19"/>
      <c r="HG96" s="19"/>
      <c r="HH96" s="19"/>
      <c r="HI96" s="19"/>
      <c r="HJ96" s="19"/>
      <c r="HK96" s="19"/>
      <c r="HL96" s="19"/>
      <c r="HM96" s="19"/>
      <c r="HN96" s="19"/>
      <c r="HO96" s="19"/>
      <c r="HP96" s="19"/>
      <c r="HQ96" s="19"/>
      <c r="HR96" s="19"/>
      <c r="HS96" s="19"/>
      <c r="HT96" s="19"/>
      <c r="HU96" s="19"/>
      <c r="HV96" s="19"/>
      <c r="HW96" s="19"/>
      <c r="HX96" s="19"/>
      <c r="HY96" s="19"/>
      <c r="HZ96" s="19"/>
      <c r="IA96" s="19"/>
      <c r="IB96" s="19"/>
      <c r="IC96" s="19"/>
      <c r="ID96" s="19"/>
      <c r="IE96" s="19"/>
      <c r="IF96" s="19"/>
      <c r="IG96" s="19"/>
      <c r="IH96" s="19"/>
      <c r="II96" s="19"/>
      <c r="IJ96" s="19"/>
      <c r="IK96" s="19"/>
      <c r="IL96" s="19"/>
      <c r="IM96" s="19"/>
      <c r="IN96" s="19"/>
      <c r="IO96" s="19"/>
      <c r="IP96" s="19"/>
      <c r="IQ96" s="19"/>
      <c r="IR96" s="19"/>
      <c r="IS96" s="19"/>
      <c r="IT96" s="19"/>
      <c r="IU96" s="19"/>
    </row>
    <row r="97" spans="1:255" s="20" customFormat="1" ht="11.25" customHeight="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19"/>
      <c r="FQ97" s="19"/>
      <c r="FR97" s="19"/>
      <c r="FS97" s="19"/>
      <c r="FT97" s="19"/>
      <c r="FU97" s="19"/>
      <c r="FV97" s="19"/>
      <c r="FW97" s="19"/>
      <c r="FX97" s="19"/>
      <c r="FY97" s="19"/>
      <c r="FZ97" s="19"/>
      <c r="GA97" s="19"/>
      <c r="GB97" s="19"/>
      <c r="GC97" s="19"/>
      <c r="GD97" s="19"/>
      <c r="GE97" s="19"/>
      <c r="GF97" s="19"/>
      <c r="GG97" s="19"/>
      <c r="GH97" s="19"/>
      <c r="GI97" s="19"/>
      <c r="GJ97" s="19"/>
      <c r="GK97" s="19"/>
      <c r="GL97" s="19"/>
      <c r="GM97" s="19"/>
      <c r="GN97" s="19"/>
      <c r="GO97" s="19"/>
      <c r="GP97" s="19"/>
      <c r="GQ97" s="19"/>
      <c r="GR97" s="19"/>
      <c r="GS97" s="19"/>
      <c r="GT97" s="19"/>
      <c r="GU97" s="19"/>
      <c r="GV97" s="19"/>
      <c r="GW97" s="19"/>
      <c r="GX97" s="19"/>
      <c r="GY97" s="19"/>
      <c r="GZ97" s="19"/>
      <c r="HA97" s="19"/>
      <c r="HB97" s="19"/>
      <c r="HC97" s="19"/>
      <c r="HD97" s="19"/>
      <c r="HE97" s="19"/>
      <c r="HF97" s="19"/>
      <c r="HG97" s="19"/>
      <c r="HH97" s="19"/>
      <c r="HI97" s="19"/>
      <c r="HJ97" s="19"/>
      <c r="HK97" s="19"/>
      <c r="HL97" s="19"/>
      <c r="HM97" s="19"/>
      <c r="HN97" s="19"/>
      <c r="HO97" s="19"/>
      <c r="HP97" s="19"/>
      <c r="HQ97" s="19"/>
      <c r="HR97" s="19"/>
      <c r="HS97" s="19"/>
      <c r="HT97" s="19"/>
      <c r="HU97" s="19"/>
      <c r="HV97" s="19"/>
      <c r="HW97" s="19"/>
      <c r="HX97" s="19"/>
      <c r="HY97" s="19"/>
      <c r="HZ97" s="19"/>
      <c r="IA97" s="19"/>
      <c r="IB97" s="19"/>
      <c r="IC97" s="19"/>
      <c r="ID97" s="19"/>
      <c r="IE97" s="19"/>
      <c r="IF97" s="19"/>
      <c r="IG97" s="19"/>
      <c r="IH97" s="19"/>
      <c r="II97" s="19"/>
      <c r="IJ97" s="19"/>
      <c r="IK97" s="19"/>
      <c r="IL97" s="19"/>
      <c r="IM97" s="19"/>
      <c r="IN97" s="19"/>
      <c r="IO97" s="19"/>
      <c r="IP97" s="19"/>
      <c r="IQ97" s="19"/>
      <c r="IR97" s="19"/>
      <c r="IS97" s="19"/>
      <c r="IT97" s="19"/>
      <c r="IU97" s="19"/>
    </row>
    <row r="98" spans="1:255" s="89" customFormat="1" ht="11.25" customHeight="1" x14ac:dyDescent="0.25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  <c r="BG98" s="88"/>
      <c r="BH98" s="88"/>
      <c r="BI98" s="88"/>
      <c r="BJ98" s="88"/>
      <c r="BK98" s="88"/>
      <c r="BL98" s="88"/>
      <c r="BM98" s="88"/>
      <c r="BN98" s="88"/>
      <c r="BO98" s="88"/>
      <c r="BP98" s="88"/>
      <c r="BQ98" s="88"/>
      <c r="BR98" s="88"/>
      <c r="BS98" s="88"/>
      <c r="BT98" s="88"/>
      <c r="BU98" s="88"/>
      <c r="BV98" s="88"/>
      <c r="BW98" s="88"/>
      <c r="BX98" s="88"/>
      <c r="BY98" s="88"/>
      <c r="BZ98" s="88"/>
      <c r="CA98" s="88"/>
      <c r="CB98" s="88"/>
      <c r="CC98" s="88"/>
      <c r="CD98" s="88"/>
      <c r="CE98" s="88"/>
      <c r="CF98" s="88"/>
      <c r="CG98" s="88"/>
      <c r="CH98" s="88"/>
      <c r="CI98" s="88"/>
      <c r="CJ98" s="88"/>
      <c r="CK98" s="88"/>
      <c r="CL98" s="88"/>
      <c r="CM98" s="88"/>
      <c r="CN98" s="88"/>
      <c r="CO98" s="88"/>
      <c r="CP98" s="88"/>
      <c r="CQ98" s="88"/>
      <c r="CR98" s="88"/>
      <c r="CS98" s="88"/>
      <c r="CT98" s="88"/>
      <c r="CU98" s="88"/>
      <c r="CV98" s="88"/>
      <c r="CW98" s="88"/>
      <c r="CX98" s="88"/>
      <c r="CY98" s="88"/>
      <c r="CZ98" s="88"/>
      <c r="DA98" s="88"/>
      <c r="DB98" s="88"/>
      <c r="DC98" s="88"/>
      <c r="DD98" s="88"/>
      <c r="DE98" s="88"/>
      <c r="DF98" s="88"/>
      <c r="DG98" s="88"/>
      <c r="DH98" s="88"/>
      <c r="DI98" s="88"/>
      <c r="DJ98" s="88"/>
      <c r="DK98" s="88"/>
      <c r="DL98" s="88"/>
      <c r="DM98" s="88"/>
      <c r="DN98" s="88"/>
      <c r="DO98" s="88"/>
      <c r="DP98" s="88"/>
      <c r="DQ98" s="88"/>
      <c r="DR98" s="88"/>
      <c r="DS98" s="88"/>
      <c r="DT98" s="88"/>
      <c r="DU98" s="88"/>
      <c r="DV98" s="88"/>
      <c r="DW98" s="88"/>
      <c r="DX98" s="88"/>
      <c r="DY98" s="88"/>
      <c r="DZ98" s="88"/>
      <c r="EA98" s="88"/>
      <c r="EB98" s="88"/>
      <c r="EC98" s="88"/>
      <c r="ED98" s="88"/>
      <c r="EE98" s="88"/>
      <c r="EF98" s="88"/>
      <c r="EG98" s="88"/>
      <c r="EH98" s="88"/>
      <c r="EI98" s="88"/>
      <c r="EJ98" s="88"/>
      <c r="EK98" s="88"/>
      <c r="EL98" s="88"/>
      <c r="EM98" s="88"/>
      <c r="EN98" s="88"/>
      <c r="EO98" s="88"/>
      <c r="EP98" s="88"/>
      <c r="EQ98" s="88"/>
      <c r="ER98" s="88"/>
      <c r="ES98" s="88"/>
      <c r="ET98" s="88"/>
      <c r="EU98" s="88"/>
      <c r="EV98" s="88"/>
      <c r="EW98" s="88"/>
      <c r="EX98" s="88"/>
      <c r="EY98" s="88"/>
      <c r="EZ98" s="88"/>
      <c r="FA98" s="88"/>
      <c r="FB98" s="88"/>
      <c r="FC98" s="88"/>
      <c r="FD98" s="88"/>
      <c r="FE98" s="88"/>
      <c r="FF98" s="88"/>
      <c r="FG98" s="88"/>
      <c r="FH98" s="88"/>
      <c r="FI98" s="88"/>
      <c r="FJ98" s="88"/>
      <c r="FK98" s="88"/>
      <c r="FL98" s="88"/>
      <c r="FM98" s="88"/>
      <c r="FN98" s="88"/>
      <c r="FO98" s="88"/>
      <c r="FP98" s="88"/>
      <c r="FQ98" s="88"/>
      <c r="FR98" s="88"/>
      <c r="FS98" s="88"/>
      <c r="FT98" s="88"/>
      <c r="FU98" s="88"/>
      <c r="FV98" s="88"/>
      <c r="FW98" s="88"/>
      <c r="FX98" s="88"/>
      <c r="FY98" s="88"/>
      <c r="FZ98" s="88"/>
      <c r="GA98" s="88"/>
      <c r="GB98" s="88"/>
      <c r="GC98" s="88"/>
      <c r="GD98" s="88"/>
      <c r="GE98" s="88"/>
      <c r="GF98" s="88"/>
      <c r="GG98" s="88"/>
      <c r="GH98" s="88"/>
      <c r="GI98" s="88"/>
      <c r="GJ98" s="88"/>
      <c r="GK98" s="88"/>
      <c r="GL98" s="88"/>
      <c r="GM98" s="88"/>
      <c r="GN98" s="88"/>
      <c r="GO98" s="88"/>
      <c r="GP98" s="88"/>
      <c r="GQ98" s="88"/>
      <c r="GR98" s="88"/>
      <c r="GS98" s="88"/>
      <c r="GT98" s="88"/>
      <c r="GU98" s="88"/>
      <c r="GV98" s="88"/>
      <c r="GW98" s="88"/>
      <c r="GX98" s="88"/>
      <c r="GY98" s="88"/>
      <c r="GZ98" s="88"/>
      <c r="HA98" s="88"/>
      <c r="HB98" s="88"/>
      <c r="HC98" s="88"/>
      <c r="HD98" s="88"/>
      <c r="HE98" s="88"/>
      <c r="HF98" s="88"/>
      <c r="HG98" s="88"/>
      <c r="HH98" s="88"/>
      <c r="HI98" s="88"/>
      <c r="HJ98" s="88"/>
      <c r="HK98" s="88"/>
      <c r="HL98" s="88"/>
      <c r="HM98" s="88"/>
      <c r="HN98" s="88"/>
      <c r="HO98" s="88"/>
      <c r="HP98" s="88"/>
      <c r="HQ98" s="88"/>
      <c r="HR98" s="88"/>
      <c r="HS98" s="88"/>
      <c r="HT98" s="88"/>
      <c r="HU98" s="88"/>
      <c r="HV98" s="88"/>
      <c r="HW98" s="88"/>
      <c r="HX98" s="88"/>
      <c r="HY98" s="88"/>
      <c r="HZ98" s="88"/>
      <c r="IA98" s="88"/>
      <c r="IB98" s="88"/>
      <c r="IC98" s="88"/>
      <c r="ID98" s="88"/>
      <c r="IE98" s="88"/>
      <c r="IF98" s="88"/>
      <c r="IG98" s="88"/>
      <c r="IH98" s="88"/>
      <c r="II98" s="88"/>
      <c r="IJ98" s="88"/>
      <c r="IK98" s="88"/>
      <c r="IL98" s="88"/>
      <c r="IM98" s="88"/>
      <c r="IN98" s="88"/>
      <c r="IO98" s="88"/>
      <c r="IP98" s="88"/>
      <c r="IQ98" s="88"/>
      <c r="IR98" s="88"/>
      <c r="IS98" s="88"/>
      <c r="IT98" s="88"/>
      <c r="IU98" s="88"/>
    </row>
    <row r="99" spans="1:255" s="89" customFormat="1" ht="11.25" customHeight="1" x14ac:dyDescent="0.25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  <c r="AV99" s="88"/>
      <c r="AW99" s="88"/>
      <c r="AX99" s="88"/>
      <c r="AY99" s="88"/>
      <c r="AZ99" s="88"/>
      <c r="BA99" s="88"/>
      <c r="BB99" s="88"/>
      <c r="BC99" s="88"/>
      <c r="BD99" s="88"/>
      <c r="BE99" s="88"/>
      <c r="BF99" s="88"/>
      <c r="BG99" s="88"/>
      <c r="BH99" s="88"/>
      <c r="BI99" s="88"/>
      <c r="BJ99" s="88"/>
      <c r="BK99" s="88"/>
      <c r="BL99" s="88"/>
      <c r="BM99" s="88"/>
      <c r="BN99" s="88"/>
      <c r="BO99" s="88"/>
      <c r="BP99" s="88"/>
      <c r="BQ99" s="88"/>
      <c r="BR99" s="88"/>
      <c r="BS99" s="88"/>
      <c r="BT99" s="88"/>
      <c r="BU99" s="88"/>
      <c r="BV99" s="88"/>
      <c r="BW99" s="88"/>
      <c r="BX99" s="88"/>
      <c r="BY99" s="88"/>
      <c r="BZ99" s="88"/>
      <c r="CA99" s="88"/>
      <c r="CB99" s="88"/>
      <c r="CC99" s="88"/>
      <c r="CD99" s="88"/>
      <c r="CE99" s="88"/>
      <c r="CF99" s="88"/>
      <c r="CG99" s="88"/>
      <c r="CH99" s="88"/>
      <c r="CI99" s="88"/>
      <c r="CJ99" s="88"/>
      <c r="CK99" s="88"/>
      <c r="CL99" s="88"/>
      <c r="CM99" s="88"/>
      <c r="CN99" s="88"/>
      <c r="CO99" s="88"/>
      <c r="CP99" s="88"/>
      <c r="CQ99" s="88"/>
      <c r="CR99" s="88"/>
      <c r="CS99" s="88"/>
      <c r="CT99" s="88"/>
      <c r="CU99" s="88"/>
      <c r="CV99" s="88"/>
      <c r="CW99" s="88"/>
      <c r="CX99" s="88"/>
      <c r="CY99" s="88"/>
      <c r="CZ99" s="88"/>
      <c r="DA99" s="88"/>
      <c r="DB99" s="88"/>
      <c r="DC99" s="88"/>
      <c r="DD99" s="88"/>
      <c r="DE99" s="88"/>
      <c r="DF99" s="88"/>
      <c r="DG99" s="88"/>
      <c r="DH99" s="88"/>
      <c r="DI99" s="88"/>
      <c r="DJ99" s="88"/>
      <c r="DK99" s="88"/>
      <c r="DL99" s="88"/>
      <c r="DM99" s="88"/>
      <c r="DN99" s="88"/>
      <c r="DO99" s="88"/>
      <c r="DP99" s="88"/>
      <c r="DQ99" s="88"/>
      <c r="DR99" s="88"/>
      <c r="DS99" s="88"/>
      <c r="DT99" s="88"/>
      <c r="DU99" s="88"/>
      <c r="DV99" s="88"/>
      <c r="DW99" s="88"/>
      <c r="DX99" s="88"/>
      <c r="DY99" s="88"/>
      <c r="DZ99" s="88"/>
      <c r="EA99" s="88"/>
      <c r="EB99" s="88"/>
      <c r="EC99" s="88"/>
      <c r="ED99" s="88"/>
      <c r="EE99" s="88"/>
      <c r="EF99" s="88"/>
      <c r="EG99" s="88"/>
      <c r="EH99" s="88"/>
      <c r="EI99" s="88"/>
      <c r="EJ99" s="88"/>
      <c r="EK99" s="88"/>
      <c r="EL99" s="88"/>
      <c r="EM99" s="88"/>
      <c r="EN99" s="88"/>
      <c r="EO99" s="88"/>
      <c r="EP99" s="88"/>
      <c r="EQ99" s="88"/>
      <c r="ER99" s="88"/>
      <c r="ES99" s="88"/>
      <c r="ET99" s="88"/>
      <c r="EU99" s="88"/>
      <c r="EV99" s="88"/>
      <c r="EW99" s="88"/>
      <c r="EX99" s="88"/>
      <c r="EY99" s="88"/>
      <c r="EZ99" s="88"/>
      <c r="FA99" s="88"/>
      <c r="FB99" s="88"/>
      <c r="FC99" s="88"/>
      <c r="FD99" s="88"/>
      <c r="FE99" s="88"/>
      <c r="FF99" s="88"/>
      <c r="FG99" s="88"/>
      <c r="FH99" s="88"/>
      <c r="FI99" s="88"/>
      <c r="FJ99" s="88"/>
      <c r="FK99" s="88"/>
      <c r="FL99" s="88"/>
      <c r="FM99" s="88"/>
      <c r="FN99" s="88"/>
      <c r="FO99" s="88"/>
      <c r="FP99" s="88"/>
      <c r="FQ99" s="88"/>
      <c r="FR99" s="88"/>
      <c r="FS99" s="88"/>
      <c r="FT99" s="88"/>
      <c r="FU99" s="88"/>
      <c r="FV99" s="88"/>
      <c r="FW99" s="88"/>
      <c r="FX99" s="88"/>
      <c r="FY99" s="88"/>
      <c r="FZ99" s="88"/>
      <c r="GA99" s="88"/>
      <c r="GB99" s="88"/>
      <c r="GC99" s="88"/>
      <c r="GD99" s="88"/>
      <c r="GE99" s="88"/>
      <c r="GF99" s="88"/>
      <c r="GG99" s="88"/>
      <c r="GH99" s="88"/>
      <c r="GI99" s="88"/>
      <c r="GJ99" s="88"/>
      <c r="GK99" s="88"/>
      <c r="GL99" s="88"/>
      <c r="GM99" s="88"/>
      <c r="GN99" s="88"/>
      <c r="GO99" s="88"/>
      <c r="GP99" s="88"/>
      <c r="GQ99" s="88"/>
      <c r="GR99" s="88"/>
      <c r="GS99" s="88"/>
      <c r="GT99" s="88"/>
      <c r="GU99" s="88"/>
      <c r="GV99" s="88"/>
      <c r="GW99" s="88"/>
      <c r="GX99" s="88"/>
      <c r="GY99" s="88"/>
      <c r="GZ99" s="88"/>
      <c r="HA99" s="88"/>
      <c r="HB99" s="88"/>
      <c r="HC99" s="88"/>
      <c r="HD99" s="88"/>
      <c r="HE99" s="88"/>
      <c r="HF99" s="88"/>
      <c r="HG99" s="88"/>
      <c r="HH99" s="88"/>
      <c r="HI99" s="88"/>
      <c r="HJ99" s="88"/>
      <c r="HK99" s="88"/>
      <c r="HL99" s="88"/>
      <c r="HM99" s="88"/>
      <c r="HN99" s="88"/>
      <c r="HO99" s="88"/>
      <c r="HP99" s="88"/>
      <c r="HQ99" s="88"/>
      <c r="HR99" s="88"/>
      <c r="HS99" s="88"/>
      <c r="HT99" s="88"/>
      <c r="HU99" s="88"/>
      <c r="HV99" s="88"/>
      <c r="HW99" s="88"/>
      <c r="HX99" s="88"/>
      <c r="HY99" s="88"/>
      <c r="HZ99" s="88"/>
      <c r="IA99" s="88"/>
      <c r="IB99" s="88"/>
      <c r="IC99" s="88"/>
      <c r="ID99" s="88"/>
      <c r="IE99" s="88"/>
      <c r="IF99" s="88"/>
      <c r="IG99" s="88"/>
      <c r="IH99" s="88"/>
      <c r="II99" s="88"/>
      <c r="IJ99" s="88"/>
      <c r="IK99" s="88"/>
      <c r="IL99" s="88"/>
      <c r="IM99" s="88"/>
      <c r="IN99" s="88"/>
      <c r="IO99" s="88"/>
      <c r="IP99" s="88"/>
      <c r="IQ99" s="88"/>
      <c r="IR99" s="88"/>
      <c r="IS99" s="88"/>
      <c r="IT99" s="88"/>
      <c r="IU99" s="88"/>
    </row>
  </sheetData>
  <mergeCells count="9">
    <mergeCell ref="E9:F9"/>
    <mergeCell ref="E14:F14"/>
    <mergeCell ref="E15:F15"/>
    <mergeCell ref="B17:G17"/>
    <mergeCell ref="B96:E96"/>
    <mergeCell ref="B82:C82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Guarda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2023-03-30T11:33:57Z</dcterms:modified>
  <cp:category/>
  <cp:contentStatus/>
</cp:coreProperties>
</file>