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25200" windowHeight="11385"/>
  </bookViews>
  <sheets>
    <sheet name="ZAPALLO GUARDA" sheetId="1" r:id="rId1"/>
  </sheets>
  <definedNames>
    <definedName name="_xlnm.Print_Area" localSheetId="0">'ZAPALLO GUARDA'!$A$2:$G$90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2" i="1"/>
  <c r="G53" i="1"/>
  <c r="G54" i="1"/>
  <c r="G55" i="1"/>
  <c r="G50" i="1"/>
  <c r="G56" i="1" l="1"/>
  <c r="G12" i="1"/>
  <c r="G89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61" i="1"/>
  <c r="G63" i="1"/>
  <c r="G64" i="1"/>
  <c r="G65" i="1"/>
  <c r="G66" i="1"/>
  <c r="G67" i="1"/>
  <c r="G68" i="1"/>
  <c r="G69" i="1"/>
  <c r="G70" i="1"/>
  <c r="G72" i="1"/>
  <c r="G73" i="1"/>
  <c r="G74" i="1"/>
  <c r="G76" i="1"/>
  <c r="G77" i="1"/>
  <c r="G82" i="1"/>
  <c r="G83" i="1"/>
  <c r="G84" i="1" l="1"/>
  <c r="C107" i="1" s="1"/>
  <c r="G78" i="1"/>
  <c r="C106" i="1" s="1"/>
  <c r="G41" i="1"/>
  <c r="C105" i="1"/>
  <c r="C103" i="1" l="1"/>
  <c r="G46" i="1" l="1"/>
  <c r="G86" i="1" s="1"/>
  <c r="G87" i="1" l="1"/>
  <c r="C108" i="1" s="1"/>
  <c r="G88" i="1" l="1"/>
  <c r="E114" i="1" s="1"/>
  <c r="G90" i="1" l="1"/>
  <c r="C114" i="1"/>
  <c r="C109" i="1"/>
  <c r="D108" i="1" s="1"/>
  <c r="D114" i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<sst xmlns="http://schemas.openxmlformats.org/spreadsheetml/2006/main" count="223" uniqueCount="132">
  <si>
    <t>RUBRO O CULTIVO</t>
  </si>
  <si>
    <t>VARIEDAD</t>
  </si>
  <si>
    <t>FECHA ESTIMADA  PRECIO VENTA</t>
  </si>
  <si>
    <t>Medio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</si>
  <si>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</si>
  <si>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</si>
  <si>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</si>
  <si>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</si>
  <si>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</si>
  <si>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</si>
  <si>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</si>
  <si>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</si>
  <si>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</si>
  <si>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</si>
  <si>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</si>
  <si>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</si>
  <si>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</si>
  <si>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</si>
  <si>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</si>
  <si>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</si>
  <si>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</si>
  <si>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</si>
  <si>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</si>
  <si>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</si>
  <si>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</si>
  <si>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</si>
  <si>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</si>
  <si>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</si>
  <si>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</si>
  <si>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</si>
  <si>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</si>
  <si>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</si>
  <si>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</si>
  <si>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</si>
  <si>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</si>
  <si>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</si>
  <si>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</si>
  <si>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</si>
  <si>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</si>
  <si>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</si>
  <si>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</si>
  <si>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</si>
  <si>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</si>
  <si>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</si>
  <si>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</si>
  <si>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</si>
  <si>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</si>
  <si>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</si>
  <si>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</si>
  <si>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</si>
  <si>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</si>
  <si>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</si>
  <si>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</si>
  <si>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</si>
  <si>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</si>
  <si>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</si>
  <si>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</si>
  <si>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</si>
  <si>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</si>
  <si>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Diaguita Camote</t>
  </si>
  <si>
    <t>NIVEL TECNOLOGICO</t>
  </si>
  <si>
    <t>REGION</t>
  </si>
  <si>
    <t>Lib. B. O'Higgins</t>
  </si>
  <si>
    <t>AREA</t>
  </si>
  <si>
    <t>Marzo- Abril</t>
  </si>
  <si>
    <t>FERIAS MAYORISTAS</t>
  </si>
  <si>
    <t>Marzo</t>
  </si>
  <si>
    <t>Sequia - heladas</t>
  </si>
  <si>
    <t>Riego pre-transplante</t>
  </si>
  <si>
    <t>Septiembre</t>
  </si>
  <si>
    <t>siembra directa</t>
  </si>
  <si>
    <t>Aplicación fitosanitario</t>
  </si>
  <si>
    <t>Octubre</t>
  </si>
  <si>
    <t>Aplicación fertilizante</t>
  </si>
  <si>
    <t>Riegos (2)</t>
  </si>
  <si>
    <t>Aplicación fitosanitario (2)</t>
  </si>
  <si>
    <t>Arreglo guías</t>
  </si>
  <si>
    <t>Noviembre</t>
  </si>
  <si>
    <t>Riegos (3)</t>
  </si>
  <si>
    <t>Diciembre</t>
  </si>
  <si>
    <t>Enero</t>
  </si>
  <si>
    <t>Corte</t>
  </si>
  <si>
    <t>marzo</t>
  </si>
  <si>
    <t>Hilerado</t>
  </si>
  <si>
    <t>Acarreo y carga</t>
  </si>
  <si>
    <t>Rastraje (2)</t>
  </si>
  <si>
    <t>septiembre - diciembre</t>
  </si>
  <si>
    <t>Acequiadura</t>
  </si>
  <si>
    <t>SEMILLAS</t>
  </si>
  <si>
    <t>Semilla Zapallo</t>
  </si>
  <si>
    <t>septiembre</t>
  </si>
  <si>
    <t>Urea</t>
  </si>
  <si>
    <t>Superfosfato triple</t>
  </si>
  <si>
    <t>Muriato de Potasio</t>
  </si>
  <si>
    <t>Nitrato de potasio</t>
  </si>
  <si>
    <t>Kelpac</t>
  </si>
  <si>
    <t>lt</t>
  </si>
  <si>
    <t>Julio</t>
  </si>
  <si>
    <t>Kendal</t>
  </si>
  <si>
    <t>Fosfimax</t>
  </si>
  <si>
    <t>Biotron</t>
  </si>
  <si>
    <t>FUNGICIDAS</t>
  </si>
  <si>
    <t>Azufre Mojable 80 wg</t>
  </si>
  <si>
    <t>Bravo 720</t>
  </si>
  <si>
    <t>Lt</t>
  </si>
  <si>
    <t>noviembre</t>
  </si>
  <si>
    <t>Topas 200 EW</t>
  </si>
  <si>
    <t>octubre</t>
  </si>
  <si>
    <t>Karate Zeon</t>
  </si>
  <si>
    <t>lts</t>
  </si>
  <si>
    <t>Mayo - Junio</t>
  </si>
  <si>
    <t>Vertimec 018 EC</t>
  </si>
  <si>
    <t>Septiembre - Octubre</t>
  </si>
  <si>
    <t>Flete</t>
  </si>
  <si>
    <t>c/u</t>
  </si>
  <si>
    <t>Abril-Mayo</t>
  </si>
  <si>
    <t>Sep - Nov</t>
  </si>
  <si>
    <t>Sep - Dic</t>
  </si>
  <si>
    <t>Oct - Dic</t>
  </si>
  <si>
    <t>Sep - Ene</t>
  </si>
  <si>
    <t>RENDIMIENTO (Kg/Há.)</t>
  </si>
  <si>
    <t>PRECIO ESPERADO ($/KG)</t>
  </si>
  <si>
    <t>Costo unitario ($/kg) (*)</t>
  </si>
  <si>
    <t>Acarreo cosecha</t>
  </si>
  <si>
    <t>Ingreso a la feria</t>
  </si>
  <si>
    <t>Rendimiento (kg/hà)</t>
  </si>
  <si>
    <t>ZAPALLO GUARDA</t>
  </si>
  <si>
    <t>Melgadura y prep.mesas</t>
  </si>
  <si>
    <t>RANCAGUA</t>
  </si>
  <si>
    <t>RANCAGUA/ TODAS</t>
  </si>
  <si>
    <t>3. Precio esperado por ventas corresponde a precio colocado en el domicilio del comprador (Feria Mayorista)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</si>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</sst>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165" fontId="10" fillId="8" borderId="34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2" xfId="0" applyNumberFormat="1" applyFont="1" applyFill="1" applyBorder="1" applyAlignment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0" fontId="0" fillId="2" borderId="4" xfId="0" applyFill="1" applyBorder="1"/>
    <xf numFmtId="49" fontId="18" fillId="3" borderId="53" xfId="0" applyNumberFormat="1" applyFont="1" applyFill="1" applyBorder="1" applyAlignment="1">
      <alignment vertical="center" wrapText="1"/>
    </xf>
    <xf numFmtId="3" fontId="19" fillId="0" borderId="51" xfId="0" applyNumberFormat="1" applyFont="1" applyFill="1" applyBorder="1" applyAlignment="1">
      <alignment horizontal="right"/>
    </xf>
    <xf numFmtId="0" fontId="3" fillId="2" borderId="6" xfId="0" applyFont="1" applyFill="1" applyBorder="1"/>
    <xf numFmtId="167" fontId="19" fillId="0" borderId="51" xfId="2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3" xfId="0" applyNumberFormat="1" applyFont="1" applyFill="1" applyBorder="1" applyAlignment="1">
      <alignment vertical="center" wrapText="1"/>
    </xf>
    <xf numFmtId="0" fontId="19" fillId="0" borderId="51" xfId="0" applyFont="1" applyFill="1" applyBorder="1" applyAlignment="1">
      <alignment horizontal="right" wrapText="1"/>
    </xf>
    <xf numFmtId="0" fontId="19" fillId="0" borderId="51" xfId="0" applyFont="1" applyFill="1" applyBorder="1" applyAlignment="1">
      <alignment horizontal="right"/>
    </xf>
    <xf numFmtId="17" fontId="19" fillId="0" borderId="51" xfId="0" applyNumberFormat="1" applyFont="1" applyFill="1" applyBorder="1" applyAlignment="1">
      <alignment horizontal="right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167" fontId="19" fillId="0" borderId="51" xfId="2" applyNumberFormat="1" applyFont="1" applyFill="1" applyBorder="1" applyAlignment="1">
      <alignment horizontal="right" wrapText="1"/>
    </xf>
    <xf numFmtId="41" fontId="10" fillId="8" borderId="48" xfId="3" applyFont="1" applyFill="1" applyBorder="1" applyAlignment="1">
      <alignment vertical="center"/>
    </xf>
    <xf numFmtId="41" fontId="10" fillId="8" borderId="49" xfId="3" applyFont="1" applyFill="1" applyBorder="1" applyAlignment="1">
      <alignment vertical="center"/>
    </xf>
    <xf numFmtId="167" fontId="0" fillId="0" borderId="0" xfId="0" applyNumberFormat="1"/>
    <xf numFmtId="166" fontId="19" fillId="0" borderId="51" xfId="2" applyNumberFormat="1" applyFont="1" applyFill="1" applyBorder="1" applyAlignment="1">
      <alignment horizontal="right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</cellXfs>
  <cellStyles count="4">
    <cellStyle name="Millares" xfId="2" builtinId="3"/>
    <cellStyle name="Millares [0]" xfId="3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12417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6817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15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6.28515625" style="1" bestFit="1" customWidth="1"/>
    <col min="9" max="254" width="10.85546875" style="1" customWidth="1"/>
  </cols>
  <sheetData>
    <row r="1" spans="1:254" ht="15" customHeight="1" x14ac:dyDescent="0.25">
      <c r="A1" s="2"/>
      <c r="B1" s="2"/>
      <c r="C1" s="2"/>
      <c r="D1" s="2"/>
      <c r="E1" s="2"/>
      <c r="F1" s="2"/>
      <c r="G1" s="2"/>
    </row>
    <row r="2" spans="1:254" ht="15" customHeight="1" x14ac:dyDescent="0.25">
      <c r="A2" s="2"/>
      <c r="B2" s="2"/>
      <c r="C2" s="2"/>
      <c r="D2" s="2"/>
      <c r="E2" s="2"/>
      <c r="F2" s="2"/>
      <c r="G2" s="2"/>
    </row>
    <row r="3" spans="1:254" ht="15" customHeight="1" x14ac:dyDescent="0.25">
      <c r="A3" s="2"/>
      <c r="B3" s="2"/>
      <c r="C3" s="2"/>
      <c r="D3" s="2"/>
      <c r="E3" s="2"/>
      <c r="F3" s="2"/>
      <c r="G3" s="2"/>
    </row>
    <row r="4" spans="1:254" ht="15" customHeight="1" x14ac:dyDescent="0.25">
      <c r="A4" s="2"/>
      <c r="B4" s="2"/>
      <c r="C4" s="2"/>
      <c r="D4" s="2"/>
      <c r="E4" s="2"/>
      <c r="F4" s="2"/>
      <c r="G4" s="2"/>
    </row>
    <row r="5" spans="1:254" ht="15" customHeight="1" x14ac:dyDescent="0.25">
      <c r="A5" s="2"/>
      <c r="B5" s="2"/>
      <c r="C5" s="2"/>
      <c r="D5" s="2"/>
      <c r="E5" s="2"/>
      <c r="F5" s="2"/>
      <c r="G5" s="2"/>
    </row>
    <row r="6" spans="1:254" ht="15" customHeight="1" x14ac:dyDescent="0.25">
      <c r="A6" s="2"/>
      <c r="B6" s="2"/>
      <c r="C6" s="2"/>
      <c r="D6" s="2"/>
      <c r="E6" s="2"/>
      <c r="F6" s="2"/>
      <c r="G6" s="2"/>
    </row>
    <row r="7" spans="1:254" ht="15" customHeight="1" x14ac:dyDescent="0.25">
      <c r="A7" s="2"/>
      <c r="B7" s="2"/>
      <c r="C7" s="2"/>
      <c r="D7" s="2"/>
      <c r="E7" s="2"/>
      <c r="F7" s="2"/>
      <c r="G7" s="2"/>
    </row>
    <row r="8" spans="1:254" ht="15" customHeight="1" x14ac:dyDescent="0.25">
      <c r="A8" s="2"/>
      <c r="B8" s="3"/>
      <c r="C8" s="4"/>
      <c r="D8" s="2"/>
      <c r="E8" s="4"/>
      <c r="F8" s="4"/>
      <c r="G8" s="4"/>
    </row>
    <row r="9" spans="1:254" s="86" customFormat="1" ht="12" customHeight="1" x14ac:dyDescent="0.25">
      <c r="A9" s="80"/>
      <c r="B9" s="81" t="s">
        <v>0</v>
      </c>
      <c r="C9" s="82" t="s">
        <v>126</v>
      </c>
      <c r="D9" s="83"/>
      <c r="E9" s="116" t="s">
        <v>120</v>
      </c>
      <c r="F9" s="117"/>
      <c r="G9" s="84">
        <v>26000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</row>
    <row r="10" spans="1:254" s="86" customFormat="1" ht="25.5" customHeight="1" x14ac:dyDescent="0.25">
      <c r="A10" s="80"/>
      <c r="B10" s="87" t="s">
        <v>1</v>
      </c>
      <c r="C10" s="84" t="s">
        <v>59</v>
      </c>
      <c r="D10" s="83"/>
      <c r="E10" s="114" t="s">
        <v>2</v>
      </c>
      <c r="F10" s="115"/>
      <c r="G10" s="84" t="s">
        <v>64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</row>
    <row r="11" spans="1:254" s="86" customFormat="1" ht="18" customHeight="1" x14ac:dyDescent="0.25">
      <c r="A11" s="80"/>
      <c r="B11" s="87" t="s">
        <v>60</v>
      </c>
      <c r="C11" s="84" t="s">
        <v>3</v>
      </c>
      <c r="D11" s="83"/>
      <c r="E11" s="114" t="s">
        <v>121</v>
      </c>
      <c r="F11" s="115"/>
      <c r="G11" s="111">
        <v>230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</row>
    <row r="12" spans="1:254" s="86" customFormat="1" ht="15" customHeight="1" x14ac:dyDescent="0.25">
      <c r="A12" s="80"/>
      <c r="B12" s="87" t="s">
        <v>61</v>
      </c>
      <c r="C12" s="84" t="s">
        <v>62</v>
      </c>
      <c r="D12" s="83"/>
      <c r="E12" s="122" t="s">
        <v>4</v>
      </c>
      <c r="F12" s="123"/>
      <c r="G12" s="84">
        <f>+G11*G9</f>
        <v>5980000</v>
      </c>
      <c r="H12" s="11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</row>
    <row r="13" spans="1:254" s="86" customFormat="1" ht="27" x14ac:dyDescent="0.25">
      <c r="A13" s="80"/>
      <c r="B13" s="87" t="s">
        <v>63</v>
      </c>
      <c r="C13" s="88" t="s">
        <v>128</v>
      </c>
      <c r="D13" s="83"/>
      <c r="E13" s="114" t="s">
        <v>5</v>
      </c>
      <c r="F13" s="115"/>
      <c r="G13" s="107" t="s">
        <v>65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</row>
    <row r="14" spans="1:254" s="86" customFormat="1" ht="15" x14ac:dyDescent="0.25">
      <c r="A14" s="80"/>
      <c r="B14" s="87" t="s">
        <v>6</v>
      </c>
      <c r="C14" s="89" t="s">
        <v>129</v>
      </c>
      <c r="D14" s="83"/>
      <c r="E14" s="114" t="s">
        <v>7</v>
      </c>
      <c r="F14" s="115"/>
      <c r="G14" s="84" t="s">
        <v>66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</row>
    <row r="15" spans="1:254" s="86" customFormat="1" ht="25.5" customHeight="1" x14ac:dyDescent="0.25">
      <c r="A15" s="80"/>
      <c r="B15" s="87" t="s">
        <v>8</v>
      </c>
      <c r="C15" s="90">
        <v>44927</v>
      </c>
      <c r="D15" s="83"/>
      <c r="E15" s="118" t="s">
        <v>9</v>
      </c>
      <c r="F15" s="119"/>
      <c r="G15" s="84" t="s">
        <v>67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</row>
    <row r="16" spans="1:254" ht="12" customHeight="1" x14ac:dyDescent="0.25">
      <c r="A16" s="2"/>
      <c r="B16" s="91"/>
      <c r="C16" s="6"/>
      <c r="D16" s="7"/>
      <c r="E16" s="8"/>
      <c r="F16" s="8"/>
      <c r="G16" s="92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2" customHeight="1" x14ac:dyDescent="0.25">
      <c r="A17" s="9"/>
      <c r="B17" s="120" t="s">
        <v>10</v>
      </c>
      <c r="C17" s="121"/>
      <c r="D17" s="121"/>
      <c r="E17" s="121"/>
      <c r="F17" s="121"/>
      <c r="G17" s="121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2" customHeight="1" x14ac:dyDescent="0.25">
      <c r="A18" s="2"/>
      <c r="B18" s="10"/>
      <c r="C18" s="11"/>
      <c r="D18" s="11"/>
      <c r="E18" s="11"/>
      <c r="F18" s="12"/>
      <c r="G18" s="93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2" customHeight="1" x14ac:dyDescent="0.25">
      <c r="A19" s="5"/>
      <c r="B19" s="94" t="s">
        <v>11</v>
      </c>
      <c r="C19" s="95"/>
      <c r="D19" s="96"/>
      <c r="E19" s="96"/>
      <c r="F19" s="97"/>
      <c r="G19" s="98"/>
    </row>
    <row r="20" spans="1:254" ht="24" customHeight="1" x14ac:dyDescent="0.25">
      <c r="A20" s="5"/>
      <c r="B20" s="99" t="s">
        <v>12</v>
      </c>
      <c r="C20" s="100" t="s">
        <v>13</v>
      </c>
      <c r="D20" s="100" t="s">
        <v>14</v>
      </c>
      <c r="E20" s="99" t="s">
        <v>15</v>
      </c>
      <c r="F20" s="100" t="s">
        <v>16</v>
      </c>
      <c r="G20" s="99" t="s">
        <v>17</v>
      </c>
    </row>
    <row r="21" spans="1:254" s="86" customFormat="1" ht="12" customHeight="1" x14ac:dyDescent="0.25">
      <c r="A21" s="80"/>
      <c r="B21" s="101" t="s">
        <v>68</v>
      </c>
      <c r="C21" s="102" t="s">
        <v>18</v>
      </c>
      <c r="D21" s="102">
        <v>1</v>
      </c>
      <c r="E21" s="102" t="s">
        <v>69</v>
      </c>
      <c r="F21" s="103">
        <v>23000</v>
      </c>
      <c r="G21" s="104">
        <f t="shared" ref="G21:G40" si="0">+D21*F21</f>
        <v>23000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</row>
    <row r="22" spans="1:254" s="86" customFormat="1" ht="12" customHeight="1" x14ac:dyDescent="0.25">
      <c r="A22" s="80"/>
      <c r="B22" s="101" t="s">
        <v>70</v>
      </c>
      <c r="C22" s="102" t="s">
        <v>18</v>
      </c>
      <c r="D22" s="102">
        <v>5</v>
      </c>
      <c r="E22" s="102" t="s">
        <v>69</v>
      </c>
      <c r="F22" s="103">
        <v>23000</v>
      </c>
      <c r="G22" s="104">
        <f t="shared" si="0"/>
        <v>115000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</row>
    <row r="23" spans="1:254" s="86" customFormat="1" ht="12" customHeight="1" x14ac:dyDescent="0.25">
      <c r="A23" s="80"/>
      <c r="B23" s="101" t="s">
        <v>71</v>
      </c>
      <c r="C23" s="102" t="s">
        <v>18</v>
      </c>
      <c r="D23" s="102">
        <v>1</v>
      </c>
      <c r="E23" s="102" t="s">
        <v>72</v>
      </c>
      <c r="F23" s="103">
        <v>23000</v>
      </c>
      <c r="G23" s="104">
        <f t="shared" si="0"/>
        <v>23000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</row>
    <row r="24" spans="1:254" s="86" customFormat="1" ht="12" customHeight="1" x14ac:dyDescent="0.25">
      <c r="A24" s="80"/>
      <c r="B24" s="101" t="s">
        <v>73</v>
      </c>
      <c r="C24" s="102" t="s">
        <v>18</v>
      </c>
      <c r="D24" s="102">
        <v>1</v>
      </c>
      <c r="E24" s="102" t="s">
        <v>69</v>
      </c>
      <c r="F24" s="103">
        <v>23000</v>
      </c>
      <c r="G24" s="104">
        <f t="shared" si="0"/>
        <v>23000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</row>
    <row r="25" spans="1:254" s="86" customFormat="1" ht="12" customHeight="1" x14ac:dyDescent="0.25">
      <c r="A25" s="80"/>
      <c r="B25" s="101" t="s">
        <v>74</v>
      </c>
      <c r="C25" s="102" t="s">
        <v>18</v>
      </c>
      <c r="D25" s="102">
        <v>2</v>
      </c>
      <c r="E25" s="102" t="s">
        <v>72</v>
      </c>
      <c r="F25" s="103">
        <v>23000</v>
      </c>
      <c r="G25" s="104">
        <f t="shared" si="0"/>
        <v>46000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</row>
    <row r="26" spans="1:254" s="86" customFormat="1" ht="12" customHeight="1" x14ac:dyDescent="0.25">
      <c r="A26" s="80"/>
      <c r="B26" s="101" t="s">
        <v>73</v>
      </c>
      <c r="C26" s="102" t="s">
        <v>18</v>
      </c>
      <c r="D26" s="102">
        <v>1</v>
      </c>
      <c r="E26" s="102" t="s">
        <v>72</v>
      </c>
      <c r="F26" s="103">
        <v>23000</v>
      </c>
      <c r="G26" s="104">
        <f t="shared" si="0"/>
        <v>23000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</row>
    <row r="27" spans="1:254" s="86" customFormat="1" ht="12" customHeight="1" x14ac:dyDescent="0.25">
      <c r="A27" s="80"/>
      <c r="B27" s="101" t="s">
        <v>75</v>
      </c>
      <c r="C27" s="102" t="s">
        <v>18</v>
      </c>
      <c r="D27" s="102">
        <v>2</v>
      </c>
      <c r="E27" s="102" t="s">
        <v>72</v>
      </c>
      <c r="F27" s="103">
        <v>23000</v>
      </c>
      <c r="G27" s="104">
        <f t="shared" si="0"/>
        <v>46000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</row>
    <row r="28" spans="1:254" s="86" customFormat="1" ht="12" customHeight="1" x14ac:dyDescent="0.25">
      <c r="A28" s="80"/>
      <c r="B28" s="101" t="s">
        <v>76</v>
      </c>
      <c r="C28" s="102" t="s">
        <v>18</v>
      </c>
      <c r="D28" s="102">
        <v>3</v>
      </c>
      <c r="E28" s="102" t="s">
        <v>72</v>
      </c>
      <c r="F28" s="103">
        <v>23000</v>
      </c>
      <c r="G28" s="104">
        <f t="shared" si="0"/>
        <v>69000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</row>
    <row r="29" spans="1:254" s="86" customFormat="1" ht="12" customHeight="1" x14ac:dyDescent="0.25">
      <c r="A29" s="80"/>
      <c r="B29" s="101" t="s">
        <v>73</v>
      </c>
      <c r="C29" s="102" t="s">
        <v>18</v>
      </c>
      <c r="D29" s="102">
        <v>1</v>
      </c>
      <c r="E29" s="102" t="s">
        <v>77</v>
      </c>
      <c r="F29" s="103">
        <v>23000</v>
      </c>
      <c r="G29" s="104">
        <f t="shared" si="0"/>
        <v>23000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</row>
    <row r="30" spans="1:254" s="86" customFormat="1" ht="12" customHeight="1" x14ac:dyDescent="0.25">
      <c r="A30" s="80"/>
      <c r="B30" s="101" t="s">
        <v>74</v>
      </c>
      <c r="C30" s="102" t="s">
        <v>18</v>
      </c>
      <c r="D30" s="102">
        <v>2</v>
      </c>
      <c r="E30" s="102" t="s">
        <v>77</v>
      </c>
      <c r="F30" s="103">
        <v>23000</v>
      </c>
      <c r="G30" s="104">
        <f t="shared" si="0"/>
        <v>46000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</row>
    <row r="31" spans="1:254" s="86" customFormat="1" ht="12" customHeight="1" x14ac:dyDescent="0.25">
      <c r="A31" s="80"/>
      <c r="B31" s="101" t="s">
        <v>76</v>
      </c>
      <c r="C31" s="102" t="s">
        <v>18</v>
      </c>
      <c r="D31" s="102">
        <v>3</v>
      </c>
      <c r="E31" s="102" t="s">
        <v>77</v>
      </c>
      <c r="F31" s="103">
        <v>23000</v>
      </c>
      <c r="G31" s="104">
        <f t="shared" si="0"/>
        <v>69000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</row>
    <row r="32" spans="1:254" s="86" customFormat="1" ht="12" customHeight="1" x14ac:dyDescent="0.25">
      <c r="A32" s="80"/>
      <c r="B32" s="101" t="s">
        <v>75</v>
      </c>
      <c r="C32" s="102" t="s">
        <v>18</v>
      </c>
      <c r="D32" s="102">
        <v>2</v>
      </c>
      <c r="E32" s="102" t="s">
        <v>77</v>
      </c>
      <c r="F32" s="103">
        <v>23000</v>
      </c>
      <c r="G32" s="104">
        <f t="shared" si="0"/>
        <v>46000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</row>
    <row r="33" spans="1:254" s="86" customFormat="1" ht="12" customHeight="1" x14ac:dyDescent="0.25">
      <c r="A33" s="80"/>
      <c r="B33" s="101" t="s">
        <v>78</v>
      </c>
      <c r="C33" s="102" t="s">
        <v>18</v>
      </c>
      <c r="D33" s="102">
        <v>3</v>
      </c>
      <c r="E33" s="102" t="s">
        <v>79</v>
      </c>
      <c r="F33" s="103">
        <v>23000</v>
      </c>
      <c r="G33" s="104">
        <f t="shared" si="0"/>
        <v>69000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</row>
    <row r="34" spans="1:254" s="86" customFormat="1" ht="12" customHeight="1" x14ac:dyDescent="0.25">
      <c r="A34" s="80"/>
      <c r="B34" s="101" t="s">
        <v>75</v>
      </c>
      <c r="C34" s="102" t="s">
        <v>18</v>
      </c>
      <c r="D34" s="102">
        <v>2</v>
      </c>
      <c r="E34" s="102" t="s">
        <v>79</v>
      </c>
      <c r="F34" s="103">
        <v>23000</v>
      </c>
      <c r="G34" s="104">
        <f t="shared" si="0"/>
        <v>46000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</row>
    <row r="35" spans="1:254" s="86" customFormat="1" ht="12" customHeight="1" x14ac:dyDescent="0.25">
      <c r="A35" s="80"/>
      <c r="B35" s="101" t="s">
        <v>76</v>
      </c>
      <c r="C35" s="102" t="s">
        <v>18</v>
      </c>
      <c r="D35" s="102">
        <v>3</v>
      </c>
      <c r="E35" s="102" t="s">
        <v>79</v>
      </c>
      <c r="F35" s="103">
        <v>23000</v>
      </c>
      <c r="G35" s="104">
        <f t="shared" si="0"/>
        <v>69000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</row>
    <row r="36" spans="1:254" s="86" customFormat="1" ht="12" customHeight="1" x14ac:dyDescent="0.25">
      <c r="A36" s="80"/>
      <c r="B36" s="101" t="s">
        <v>74</v>
      </c>
      <c r="C36" s="102" t="s">
        <v>18</v>
      </c>
      <c r="D36" s="102">
        <v>2</v>
      </c>
      <c r="E36" s="102" t="s">
        <v>80</v>
      </c>
      <c r="F36" s="103">
        <v>23000</v>
      </c>
      <c r="G36" s="104">
        <f t="shared" si="0"/>
        <v>46000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</row>
    <row r="37" spans="1:254" s="86" customFormat="1" ht="12" customHeight="1" x14ac:dyDescent="0.25">
      <c r="A37" s="80"/>
      <c r="B37" s="101" t="s">
        <v>75</v>
      </c>
      <c r="C37" s="102" t="s">
        <v>18</v>
      </c>
      <c r="D37" s="102">
        <v>2</v>
      </c>
      <c r="E37" s="102" t="s">
        <v>80</v>
      </c>
      <c r="F37" s="103">
        <v>23000</v>
      </c>
      <c r="G37" s="104">
        <f t="shared" si="0"/>
        <v>46000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</row>
    <row r="38" spans="1:254" s="86" customFormat="1" ht="12" customHeight="1" x14ac:dyDescent="0.25">
      <c r="A38" s="80"/>
      <c r="B38" s="101" t="s">
        <v>81</v>
      </c>
      <c r="C38" s="102" t="s">
        <v>18</v>
      </c>
      <c r="D38" s="102">
        <v>5</v>
      </c>
      <c r="E38" s="102" t="s">
        <v>82</v>
      </c>
      <c r="F38" s="103">
        <v>23000</v>
      </c>
      <c r="G38" s="104">
        <f t="shared" si="0"/>
        <v>115000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</row>
    <row r="39" spans="1:254" s="86" customFormat="1" ht="12" customHeight="1" x14ac:dyDescent="0.25">
      <c r="A39" s="80"/>
      <c r="B39" s="101" t="s">
        <v>83</v>
      </c>
      <c r="C39" s="102" t="s">
        <v>18</v>
      </c>
      <c r="D39" s="102">
        <v>5</v>
      </c>
      <c r="E39" s="102" t="s">
        <v>82</v>
      </c>
      <c r="F39" s="103">
        <v>23000</v>
      </c>
      <c r="G39" s="104">
        <f t="shared" si="0"/>
        <v>115000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</row>
    <row r="40" spans="1:254" s="86" customFormat="1" ht="12" customHeight="1" x14ac:dyDescent="0.25">
      <c r="A40" s="80"/>
      <c r="B40" s="101" t="s">
        <v>84</v>
      </c>
      <c r="C40" s="102" t="s">
        <v>18</v>
      </c>
      <c r="D40" s="102">
        <v>10</v>
      </c>
      <c r="E40" s="102" t="s">
        <v>82</v>
      </c>
      <c r="F40" s="103">
        <v>23000</v>
      </c>
      <c r="G40" s="104">
        <f t="shared" si="0"/>
        <v>230000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</row>
    <row r="41" spans="1:254" ht="11.25" customHeight="1" x14ac:dyDescent="0.25">
      <c r="B41" s="16" t="s">
        <v>19</v>
      </c>
      <c r="C41" s="17"/>
      <c r="D41" s="17"/>
      <c r="E41" s="17"/>
      <c r="F41" s="18"/>
      <c r="G41" s="19">
        <f>SUM(G21:G40)</f>
        <v>1288000</v>
      </c>
    </row>
    <row r="42" spans="1:254" ht="15.75" customHeight="1" x14ac:dyDescent="0.25">
      <c r="A42" s="5"/>
      <c r="B42" s="13"/>
      <c r="C42" s="14"/>
      <c r="D42" s="14"/>
      <c r="E42" s="14"/>
      <c r="F42" s="15"/>
      <c r="G42" s="15"/>
      <c r="J42" s="75"/>
    </row>
    <row r="43" spans="1:254" ht="12" customHeight="1" x14ac:dyDescent="0.25">
      <c r="A43" s="5"/>
      <c r="B43" s="94" t="s">
        <v>20</v>
      </c>
      <c r="C43" s="95"/>
      <c r="D43" s="96"/>
      <c r="E43" s="96"/>
      <c r="F43" s="97"/>
      <c r="G43" s="98"/>
    </row>
    <row r="44" spans="1:254" ht="24" customHeight="1" x14ac:dyDescent="0.25">
      <c r="A44" s="5"/>
      <c r="B44" s="99" t="s">
        <v>12</v>
      </c>
      <c r="C44" s="100" t="s">
        <v>13</v>
      </c>
      <c r="D44" s="100" t="s">
        <v>14</v>
      </c>
      <c r="E44" s="99" t="s">
        <v>15</v>
      </c>
      <c r="F44" s="100" t="s">
        <v>16</v>
      </c>
      <c r="G44" s="99" t="s">
        <v>17</v>
      </c>
    </row>
    <row r="45" spans="1:254" s="86" customFormat="1" ht="12" customHeight="1" x14ac:dyDescent="0.25">
      <c r="A45" s="80"/>
      <c r="B45" s="101"/>
      <c r="C45" s="102"/>
      <c r="D45" s="102"/>
      <c r="E45" s="102"/>
      <c r="F45" s="103"/>
      <c r="G45" s="10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</row>
    <row r="46" spans="1:254" ht="11.25" customHeight="1" x14ac:dyDescent="0.25">
      <c r="B46" s="16" t="s">
        <v>21</v>
      </c>
      <c r="C46" s="17"/>
      <c r="D46" s="17"/>
      <c r="E46" s="17"/>
      <c r="F46" s="18"/>
      <c r="G46" s="19">
        <f>SUM(G45)</f>
        <v>0</v>
      </c>
    </row>
    <row r="47" spans="1:254" ht="15.75" customHeight="1" x14ac:dyDescent="0.25">
      <c r="A47" s="5"/>
      <c r="B47" s="13"/>
      <c r="C47" s="14"/>
      <c r="D47" s="14"/>
      <c r="E47" s="14"/>
      <c r="F47" s="15"/>
      <c r="G47" s="15"/>
      <c r="J47" s="75"/>
    </row>
    <row r="48" spans="1:254" ht="12" customHeight="1" x14ac:dyDescent="0.25">
      <c r="A48" s="5"/>
      <c r="B48" s="94" t="s">
        <v>22</v>
      </c>
      <c r="C48" s="95"/>
      <c r="D48" s="96"/>
      <c r="E48" s="96"/>
      <c r="F48" s="97"/>
      <c r="G48" s="98"/>
    </row>
    <row r="49" spans="1:254" ht="24" customHeight="1" x14ac:dyDescent="0.25">
      <c r="A49" s="5"/>
      <c r="B49" s="99" t="s">
        <v>12</v>
      </c>
      <c r="C49" s="100" t="s">
        <v>13</v>
      </c>
      <c r="D49" s="100" t="s">
        <v>14</v>
      </c>
      <c r="E49" s="99" t="s">
        <v>15</v>
      </c>
      <c r="F49" s="100" t="s">
        <v>16</v>
      </c>
      <c r="G49" s="99" t="s">
        <v>17</v>
      </c>
    </row>
    <row r="50" spans="1:254" s="86" customFormat="1" ht="12" customHeight="1" x14ac:dyDescent="0.25">
      <c r="A50" s="80"/>
      <c r="B50" s="101" t="s">
        <v>24</v>
      </c>
      <c r="C50" s="102" t="s">
        <v>23</v>
      </c>
      <c r="D50" s="102">
        <v>0.25</v>
      </c>
      <c r="E50" s="102" t="s">
        <v>69</v>
      </c>
      <c r="F50" s="103">
        <v>424116</v>
      </c>
      <c r="G50" s="104">
        <f>+D50*F50</f>
        <v>106029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</row>
    <row r="51" spans="1:254" s="86" customFormat="1" ht="12" customHeight="1" x14ac:dyDescent="0.25">
      <c r="A51" s="80"/>
      <c r="B51" s="101" t="s">
        <v>85</v>
      </c>
      <c r="C51" s="102" t="s">
        <v>23</v>
      </c>
      <c r="D51" s="102">
        <v>0.26</v>
      </c>
      <c r="E51" s="102" t="s">
        <v>69</v>
      </c>
      <c r="F51" s="103">
        <v>395841</v>
      </c>
      <c r="G51" s="104">
        <f t="shared" ref="G51:G55" si="1">+D51*F51</f>
        <v>102918.66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</row>
    <row r="52" spans="1:254" s="86" customFormat="1" ht="12" customHeight="1" x14ac:dyDescent="0.25">
      <c r="A52" s="80"/>
      <c r="B52" s="101" t="s">
        <v>73</v>
      </c>
      <c r="C52" s="102" t="s">
        <v>23</v>
      </c>
      <c r="D52" s="102">
        <v>0.2</v>
      </c>
      <c r="E52" s="102" t="s">
        <v>86</v>
      </c>
      <c r="F52" s="103">
        <v>399612</v>
      </c>
      <c r="G52" s="104">
        <f t="shared" si="1"/>
        <v>79922.400000000009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</row>
    <row r="53" spans="1:254" s="86" customFormat="1" ht="12" customHeight="1" x14ac:dyDescent="0.25">
      <c r="A53" s="80"/>
      <c r="B53" s="101" t="s">
        <v>127</v>
      </c>
      <c r="C53" s="102" t="s">
        <v>23</v>
      </c>
      <c r="D53" s="102">
        <v>0.2</v>
      </c>
      <c r="E53" s="102" t="s">
        <v>69</v>
      </c>
      <c r="F53" s="103">
        <v>207548</v>
      </c>
      <c r="G53" s="104">
        <f t="shared" si="1"/>
        <v>41509.600000000006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</row>
    <row r="54" spans="1:254" s="86" customFormat="1" ht="12" customHeight="1" x14ac:dyDescent="0.25">
      <c r="A54" s="80"/>
      <c r="B54" s="101" t="s">
        <v>87</v>
      </c>
      <c r="C54" s="102" t="s">
        <v>23</v>
      </c>
      <c r="D54" s="102">
        <v>1</v>
      </c>
      <c r="E54" s="102" t="s">
        <v>86</v>
      </c>
      <c r="F54" s="103">
        <v>100912</v>
      </c>
      <c r="G54" s="104">
        <f t="shared" si="1"/>
        <v>100912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</row>
    <row r="55" spans="1:254" s="86" customFormat="1" ht="12" customHeight="1" x14ac:dyDescent="0.25">
      <c r="A55" s="80"/>
      <c r="B55" s="101" t="s">
        <v>123</v>
      </c>
      <c r="C55" s="102" t="s">
        <v>23</v>
      </c>
      <c r="D55" s="102">
        <v>4</v>
      </c>
      <c r="E55" s="102" t="s">
        <v>66</v>
      </c>
      <c r="F55" s="103">
        <v>95040</v>
      </c>
      <c r="G55" s="104">
        <f t="shared" si="1"/>
        <v>380160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</row>
    <row r="56" spans="1:254" ht="12" customHeight="1" x14ac:dyDescent="0.25">
      <c r="A56" s="33"/>
      <c r="B56" s="76" t="s">
        <v>25</v>
      </c>
      <c r="C56" s="77"/>
      <c r="D56" s="77"/>
      <c r="E56" s="77"/>
      <c r="F56" s="78"/>
      <c r="G56" s="79">
        <f>SUM(G50:G55)</f>
        <v>811451.66</v>
      </c>
    </row>
    <row r="57" spans="1:254" ht="12" customHeight="1" x14ac:dyDescent="0.25">
      <c r="A57" s="33"/>
      <c r="B57" s="13"/>
      <c r="C57" s="14"/>
      <c r="D57" s="14"/>
      <c r="E57" s="14"/>
      <c r="F57" s="15"/>
      <c r="G57" s="15"/>
    </row>
    <row r="58" spans="1:254" ht="12" customHeight="1" x14ac:dyDescent="0.25">
      <c r="A58" s="5"/>
      <c r="B58" s="94" t="s">
        <v>26</v>
      </c>
      <c r="C58" s="95"/>
      <c r="D58" s="96"/>
      <c r="E58" s="96"/>
      <c r="F58" s="97"/>
      <c r="G58" s="98"/>
    </row>
    <row r="59" spans="1:254" ht="24" customHeight="1" x14ac:dyDescent="0.25">
      <c r="A59" s="5"/>
      <c r="B59" s="99" t="s">
        <v>27</v>
      </c>
      <c r="C59" s="100" t="s">
        <v>28</v>
      </c>
      <c r="D59" s="100" t="s">
        <v>29</v>
      </c>
      <c r="E59" s="99" t="s">
        <v>15</v>
      </c>
      <c r="F59" s="100" t="s">
        <v>16</v>
      </c>
      <c r="G59" s="99" t="s">
        <v>17</v>
      </c>
    </row>
    <row r="60" spans="1:254" s="86" customFormat="1" ht="12" customHeight="1" x14ac:dyDescent="0.25">
      <c r="A60" s="80"/>
      <c r="B60" s="105" t="s">
        <v>88</v>
      </c>
      <c r="C60" s="102"/>
      <c r="D60" s="102"/>
      <c r="E60" s="102"/>
      <c r="F60" s="103"/>
      <c r="G60" s="10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</row>
    <row r="61" spans="1:254" s="86" customFormat="1" ht="12" customHeight="1" x14ac:dyDescent="0.25">
      <c r="A61" s="80"/>
      <c r="B61" s="101" t="s">
        <v>89</v>
      </c>
      <c r="C61" s="102" t="s">
        <v>31</v>
      </c>
      <c r="D61" s="102">
        <v>1</v>
      </c>
      <c r="E61" s="102" t="s">
        <v>90</v>
      </c>
      <c r="F61" s="103">
        <v>120000</v>
      </c>
      <c r="G61" s="104">
        <f>+D61*F61</f>
        <v>120000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</row>
    <row r="62" spans="1:254" s="86" customFormat="1" ht="12" customHeight="1" x14ac:dyDescent="0.25">
      <c r="A62" s="80"/>
      <c r="B62" s="105" t="s">
        <v>30</v>
      </c>
      <c r="C62" s="102"/>
      <c r="D62" s="102"/>
      <c r="E62" s="102"/>
      <c r="F62" s="103"/>
      <c r="G62" s="10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</row>
    <row r="63" spans="1:254" s="86" customFormat="1" ht="12" customHeight="1" x14ac:dyDescent="0.25">
      <c r="A63" s="80"/>
      <c r="B63" s="101" t="s">
        <v>91</v>
      </c>
      <c r="C63" s="102" t="s">
        <v>31</v>
      </c>
      <c r="D63" s="102">
        <v>220</v>
      </c>
      <c r="E63" s="102" t="s">
        <v>116</v>
      </c>
      <c r="F63" s="103">
        <v>970</v>
      </c>
      <c r="G63" s="104">
        <f t="shared" ref="G63:G74" si="2">+D63*F63</f>
        <v>213400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</row>
    <row r="64" spans="1:254" s="86" customFormat="1" ht="12" customHeight="1" x14ac:dyDescent="0.25">
      <c r="A64" s="80"/>
      <c r="B64" s="101" t="s">
        <v>92</v>
      </c>
      <c r="C64" s="102" t="s">
        <v>31</v>
      </c>
      <c r="D64" s="102">
        <v>200</v>
      </c>
      <c r="E64" s="102" t="s">
        <v>116</v>
      </c>
      <c r="F64" s="103">
        <v>1183</v>
      </c>
      <c r="G64" s="104">
        <f t="shared" si="2"/>
        <v>236600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</row>
    <row r="65" spans="1:254" s="86" customFormat="1" ht="12" customHeight="1" x14ac:dyDescent="0.25">
      <c r="A65" s="80"/>
      <c r="B65" s="101" t="s">
        <v>93</v>
      </c>
      <c r="C65" s="102" t="s">
        <v>31</v>
      </c>
      <c r="D65" s="102">
        <v>200</v>
      </c>
      <c r="E65" s="102" t="s">
        <v>116</v>
      </c>
      <c r="F65" s="103">
        <v>1371</v>
      </c>
      <c r="G65" s="104">
        <f t="shared" si="2"/>
        <v>274200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</row>
    <row r="66" spans="1:254" s="86" customFormat="1" ht="12" customHeight="1" x14ac:dyDescent="0.25">
      <c r="A66" s="80"/>
      <c r="B66" s="101" t="s">
        <v>94</v>
      </c>
      <c r="C66" s="102" t="s">
        <v>31</v>
      </c>
      <c r="D66" s="102">
        <v>300</v>
      </c>
      <c r="E66" s="102" t="s">
        <v>116</v>
      </c>
      <c r="F66" s="103">
        <v>1571</v>
      </c>
      <c r="G66" s="104">
        <f t="shared" si="2"/>
        <v>471300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</row>
    <row r="67" spans="1:254" s="86" customFormat="1" ht="12" customHeight="1" x14ac:dyDescent="0.25">
      <c r="A67" s="80"/>
      <c r="B67" s="101" t="s">
        <v>95</v>
      </c>
      <c r="C67" s="102" t="s">
        <v>96</v>
      </c>
      <c r="D67" s="102">
        <v>0.5</v>
      </c>
      <c r="E67" s="102" t="s">
        <v>97</v>
      </c>
      <c r="F67" s="103">
        <v>18689</v>
      </c>
      <c r="G67" s="104">
        <f t="shared" si="2"/>
        <v>9344.5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</row>
    <row r="68" spans="1:254" s="86" customFormat="1" ht="12" customHeight="1" x14ac:dyDescent="0.25">
      <c r="A68" s="80"/>
      <c r="B68" s="101" t="s">
        <v>98</v>
      </c>
      <c r="C68" s="102" t="s">
        <v>96</v>
      </c>
      <c r="D68" s="102">
        <v>4</v>
      </c>
      <c r="E68" s="102" t="s">
        <v>117</v>
      </c>
      <c r="F68" s="103">
        <v>25823</v>
      </c>
      <c r="G68" s="104">
        <f t="shared" si="2"/>
        <v>103292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</row>
    <row r="69" spans="1:254" s="86" customFormat="1" ht="12" customHeight="1" x14ac:dyDescent="0.25">
      <c r="A69" s="80"/>
      <c r="B69" s="101" t="s">
        <v>99</v>
      </c>
      <c r="C69" s="102" t="s">
        <v>96</v>
      </c>
      <c r="D69" s="102">
        <v>4</v>
      </c>
      <c r="E69" s="102" t="s">
        <v>117</v>
      </c>
      <c r="F69" s="103">
        <v>21694</v>
      </c>
      <c r="G69" s="104">
        <f t="shared" si="2"/>
        <v>86776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</row>
    <row r="70" spans="1:254" s="86" customFormat="1" ht="12" customHeight="1" x14ac:dyDescent="0.25">
      <c r="A70" s="80"/>
      <c r="B70" s="101" t="s">
        <v>100</v>
      </c>
      <c r="C70" s="102" t="s">
        <v>96</v>
      </c>
      <c r="D70" s="102">
        <v>2</v>
      </c>
      <c r="E70" s="102" t="s">
        <v>118</v>
      </c>
      <c r="F70" s="103">
        <v>15659</v>
      </c>
      <c r="G70" s="104">
        <f t="shared" si="2"/>
        <v>31318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</row>
    <row r="71" spans="1:254" s="86" customFormat="1" ht="12" customHeight="1" x14ac:dyDescent="0.25">
      <c r="A71" s="80"/>
      <c r="B71" s="105" t="s">
        <v>101</v>
      </c>
      <c r="C71" s="102"/>
      <c r="D71" s="102"/>
      <c r="E71" s="102"/>
      <c r="F71" s="103"/>
      <c r="G71" s="104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</row>
    <row r="72" spans="1:254" s="86" customFormat="1" ht="12" customHeight="1" x14ac:dyDescent="0.25">
      <c r="A72" s="80"/>
      <c r="B72" s="101" t="s">
        <v>102</v>
      </c>
      <c r="C72" s="102" t="s">
        <v>31</v>
      </c>
      <c r="D72" s="102">
        <v>10</v>
      </c>
      <c r="E72" s="102" t="s">
        <v>119</v>
      </c>
      <c r="F72" s="103">
        <v>8794</v>
      </c>
      <c r="G72" s="104">
        <f>+D72*F72</f>
        <v>87940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</row>
    <row r="73" spans="1:254" s="86" customFormat="1" ht="12" customHeight="1" x14ac:dyDescent="0.25">
      <c r="A73" s="80"/>
      <c r="B73" s="101" t="s">
        <v>103</v>
      </c>
      <c r="C73" s="102" t="s">
        <v>104</v>
      </c>
      <c r="D73" s="102">
        <v>1</v>
      </c>
      <c r="E73" s="102" t="s">
        <v>105</v>
      </c>
      <c r="F73" s="103">
        <v>16755</v>
      </c>
      <c r="G73" s="104">
        <f>+D73*F73</f>
        <v>16755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</row>
    <row r="74" spans="1:254" s="86" customFormat="1" ht="12" customHeight="1" x14ac:dyDescent="0.25">
      <c r="A74" s="80"/>
      <c r="B74" s="101" t="s">
        <v>106</v>
      </c>
      <c r="C74" s="102" t="s">
        <v>96</v>
      </c>
      <c r="D74" s="102">
        <v>0.25</v>
      </c>
      <c r="E74" s="102" t="s">
        <v>107</v>
      </c>
      <c r="F74" s="103">
        <v>103685</v>
      </c>
      <c r="G74" s="104">
        <f t="shared" si="2"/>
        <v>25921.25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</row>
    <row r="75" spans="1:254" s="86" customFormat="1" ht="12" customHeight="1" x14ac:dyDescent="0.25">
      <c r="A75" s="80"/>
      <c r="B75" s="105" t="s">
        <v>32</v>
      </c>
      <c r="C75" s="102"/>
      <c r="D75" s="102"/>
      <c r="E75" s="102"/>
      <c r="F75" s="103"/>
      <c r="G75" s="104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</row>
    <row r="76" spans="1:254" s="86" customFormat="1" ht="12" customHeight="1" x14ac:dyDescent="0.25">
      <c r="A76" s="80"/>
      <c r="B76" s="101" t="s">
        <v>108</v>
      </c>
      <c r="C76" s="102" t="s">
        <v>109</v>
      </c>
      <c r="D76" s="102">
        <v>1</v>
      </c>
      <c r="E76" s="102" t="s">
        <v>110</v>
      </c>
      <c r="F76" s="103">
        <v>41650</v>
      </c>
      <c r="G76" s="104">
        <f>+D76*F76</f>
        <v>41650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</row>
    <row r="77" spans="1:254" s="86" customFormat="1" ht="12" customHeight="1" x14ac:dyDescent="0.25">
      <c r="A77" s="80"/>
      <c r="B77" s="101" t="s">
        <v>111</v>
      </c>
      <c r="C77" s="102" t="s">
        <v>96</v>
      </c>
      <c r="D77" s="102">
        <v>0.6</v>
      </c>
      <c r="E77" s="102" t="s">
        <v>112</v>
      </c>
      <c r="F77" s="103">
        <v>25347</v>
      </c>
      <c r="G77" s="104">
        <f>+D77*F77</f>
        <v>15208.199999999999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5"/>
      <c r="FF77" s="85"/>
      <c r="FG77" s="85"/>
      <c r="FH77" s="85"/>
      <c r="FI77" s="85"/>
      <c r="FJ77" s="85"/>
      <c r="FK77" s="85"/>
      <c r="FL77" s="85"/>
      <c r="FM77" s="85"/>
      <c r="FN77" s="85"/>
      <c r="FO77" s="85"/>
      <c r="FP77" s="85"/>
      <c r="FQ77" s="85"/>
      <c r="FR77" s="85"/>
      <c r="FS77" s="85"/>
      <c r="FT77" s="85"/>
      <c r="FU77" s="85"/>
      <c r="FV77" s="85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/>
      <c r="IK77" s="85"/>
      <c r="IL77" s="85"/>
      <c r="IM77" s="85"/>
      <c r="IN77" s="85"/>
      <c r="IO77" s="85"/>
      <c r="IP77" s="85"/>
      <c r="IQ77" s="85"/>
      <c r="IR77" s="85"/>
      <c r="IS77" s="85"/>
      <c r="IT77" s="85"/>
    </row>
    <row r="78" spans="1:254" ht="11.25" customHeight="1" x14ac:dyDescent="0.25">
      <c r="B78" s="16" t="s">
        <v>33</v>
      </c>
      <c r="C78" s="17"/>
      <c r="D78" s="17"/>
      <c r="E78" s="17"/>
      <c r="F78" s="18"/>
      <c r="G78" s="19">
        <f>SUM(G60:G77)</f>
        <v>1733704.95</v>
      </c>
    </row>
    <row r="79" spans="1:254" ht="11.25" customHeight="1" x14ac:dyDescent="0.25">
      <c r="B79" s="13"/>
      <c r="C79" s="14"/>
      <c r="D79" s="14"/>
      <c r="E79" s="20"/>
      <c r="F79" s="15"/>
      <c r="G79" s="15"/>
    </row>
    <row r="80" spans="1:254" ht="12" customHeight="1" x14ac:dyDescent="0.25">
      <c r="A80" s="5"/>
      <c r="B80" s="94" t="s">
        <v>34</v>
      </c>
      <c r="C80" s="95"/>
      <c r="D80" s="96"/>
      <c r="E80" s="96"/>
      <c r="F80" s="97"/>
      <c r="G80" s="98"/>
    </row>
    <row r="81" spans="1:254" ht="24" customHeight="1" x14ac:dyDescent="0.25">
      <c r="A81" s="5"/>
      <c r="B81" s="99" t="s">
        <v>35</v>
      </c>
      <c r="C81" s="100" t="s">
        <v>28</v>
      </c>
      <c r="D81" s="100" t="s">
        <v>29</v>
      </c>
      <c r="E81" s="99" t="s">
        <v>15</v>
      </c>
      <c r="F81" s="100" t="s">
        <v>16</v>
      </c>
      <c r="G81" s="99" t="s">
        <v>17</v>
      </c>
    </row>
    <row r="82" spans="1:254" s="86" customFormat="1" ht="15" x14ac:dyDescent="0.25">
      <c r="A82" s="80"/>
      <c r="B82" s="106" t="s">
        <v>113</v>
      </c>
      <c r="C82" s="102" t="s">
        <v>114</v>
      </c>
      <c r="D82" s="102">
        <v>1</v>
      </c>
      <c r="E82" s="102" t="s">
        <v>115</v>
      </c>
      <c r="F82" s="103">
        <v>220000</v>
      </c>
      <c r="G82" s="104">
        <f>+D82*F82</f>
        <v>220000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85"/>
      <c r="FI82" s="85"/>
      <c r="FJ82" s="85"/>
      <c r="FK82" s="85"/>
      <c r="FL82" s="85"/>
      <c r="FM82" s="85"/>
      <c r="FN82" s="85"/>
      <c r="FO82" s="85"/>
      <c r="FP82" s="85"/>
      <c r="FQ82" s="85"/>
      <c r="FR82" s="85"/>
      <c r="FS82" s="85"/>
      <c r="FT82" s="85"/>
      <c r="FU82" s="85"/>
      <c r="FV82" s="85"/>
      <c r="FW82" s="85"/>
      <c r="FX82" s="85"/>
      <c r="FY82" s="85"/>
      <c r="FZ82" s="85"/>
      <c r="GA82" s="85"/>
      <c r="GB82" s="85"/>
      <c r="GC82" s="85"/>
      <c r="GD82" s="85"/>
      <c r="GE82" s="85"/>
      <c r="GF82" s="85"/>
      <c r="GG82" s="85"/>
      <c r="GH82" s="85"/>
      <c r="GI82" s="85"/>
      <c r="GJ82" s="85"/>
      <c r="GK82" s="85"/>
      <c r="GL82" s="85"/>
      <c r="GM82" s="85"/>
      <c r="GN82" s="85"/>
      <c r="GO82" s="85"/>
      <c r="GP82" s="85"/>
      <c r="GQ82" s="85"/>
      <c r="GR82" s="85"/>
      <c r="GS82" s="85"/>
      <c r="GT82" s="85"/>
      <c r="GU82" s="85"/>
      <c r="GV82" s="85"/>
      <c r="GW82" s="85"/>
      <c r="GX82" s="85"/>
      <c r="GY82" s="85"/>
      <c r="GZ82" s="85"/>
      <c r="HA82" s="85"/>
      <c r="HB82" s="85"/>
      <c r="HC82" s="85"/>
      <c r="HD82" s="85"/>
      <c r="HE82" s="85"/>
      <c r="HF82" s="85"/>
      <c r="HG82" s="85"/>
      <c r="HH82" s="85"/>
      <c r="HI82" s="85"/>
      <c r="HJ82" s="85"/>
      <c r="HK82" s="85"/>
      <c r="HL82" s="85"/>
      <c r="HM82" s="85"/>
      <c r="HN82" s="85"/>
      <c r="HO82" s="85"/>
      <c r="HP82" s="85"/>
      <c r="HQ82" s="85"/>
      <c r="HR82" s="85"/>
      <c r="HS82" s="85"/>
      <c r="HT82" s="85"/>
      <c r="HU82" s="85"/>
      <c r="HV82" s="85"/>
      <c r="HW82" s="85"/>
      <c r="HX82" s="85"/>
      <c r="HY82" s="85"/>
      <c r="HZ82" s="85"/>
      <c r="IA82" s="85"/>
      <c r="IB82" s="85"/>
      <c r="IC82" s="85"/>
      <c r="ID82" s="85"/>
      <c r="IE82" s="85"/>
      <c r="IF82" s="85"/>
      <c r="IG82" s="85"/>
      <c r="IH82" s="85"/>
      <c r="II82" s="85"/>
      <c r="IJ82" s="85"/>
      <c r="IK82" s="85"/>
      <c r="IL82" s="85"/>
      <c r="IM82" s="85"/>
      <c r="IN82" s="85"/>
      <c r="IO82" s="85"/>
      <c r="IP82" s="85"/>
      <c r="IQ82" s="85"/>
      <c r="IR82" s="85"/>
      <c r="IS82" s="85"/>
      <c r="IT82" s="85"/>
    </row>
    <row r="83" spans="1:254" s="86" customFormat="1" ht="15" x14ac:dyDescent="0.25">
      <c r="A83" s="80"/>
      <c r="B83" s="106" t="s">
        <v>124</v>
      </c>
      <c r="C83" s="102" t="s">
        <v>114</v>
      </c>
      <c r="D83" s="102">
        <v>1</v>
      </c>
      <c r="E83" s="102" t="s">
        <v>115</v>
      </c>
      <c r="F83" s="103">
        <v>160000</v>
      </c>
      <c r="G83" s="104">
        <f>+D83*F83</f>
        <v>160000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85"/>
      <c r="FI83" s="85"/>
      <c r="FJ83" s="85"/>
      <c r="FK83" s="85"/>
      <c r="FL83" s="85"/>
      <c r="FM83" s="85"/>
      <c r="FN83" s="85"/>
      <c r="FO83" s="85"/>
      <c r="FP83" s="85"/>
      <c r="FQ83" s="85"/>
      <c r="FR83" s="85"/>
      <c r="FS83" s="85"/>
      <c r="FT83" s="85"/>
      <c r="FU83" s="85"/>
      <c r="FV83" s="85"/>
      <c r="FW83" s="85"/>
      <c r="FX83" s="85"/>
      <c r="FY83" s="85"/>
      <c r="FZ83" s="85"/>
      <c r="GA83" s="85"/>
      <c r="GB83" s="85"/>
      <c r="GC83" s="85"/>
      <c r="GD83" s="85"/>
      <c r="GE83" s="85"/>
      <c r="GF83" s="85"/>
      <c r="GG83" s="85"/>
      <c r="GH83" s="85"/>
      <c r="GI83" s="85"/>
      <c r="GJ83" s="85"/>
      <c r="GK83" s="85"/>
      <c r="GL83" s="85"/>
      <c r="GM83" s="85"/>
      <c r="GN83" s="85"/>
      <c r="GO83" s="85"/>
      <c r="GP83" s="85"/>
      <c r="GQ83" s="85"/>
      <c r="GR83" s="85"/>
      <c r="GS83" s="85"/>
      <c r="GT83" s="85"/>
      <c r="GU83" s="85"/>
      <c r="GV83" s="85"/>
      <c r="GW83" s="85"/>
      <c r="GX83" s="85"/>
      <c r="GY83" s="85"/>
      <c r="GZ83" s="85"/>
      <c r="HA83" s="85"/>
      <c r="HB83" s="85"/>
      <c r="HC83" s="85"/>
      <c r="HD83" s="85"/>
      <c r="HE83" s="85"/>
      <c r="HF83" s="85"/>
      <c r="HG83" s="85"/>
      <c r="HH83" s="85"/>
      <c r="HI83" s="85"/>
      <c r="HJ83" s="85"/>
      <c r="HK83" s="85"/>
      <c r="HL83" s="85"/>
      <c r="HM83" s="85"/>
      <c r="HN83" s="85"/>
      <c r="HO83" s="85"/>
      <c r="HP83" s="85"/>
      <c r="HQ83" s="85"/>
      <c r="HR83" s="85"/>
      <c r="HS83" s="85"/>
      <c r="HT83" s="85"/>
      <c r="HU83" s="85"/>
      <c r="HV83" s="85"/>
      <c r="HW83" s="85"/>
      <c r="HX83" s="85"/>
      <c r="HY83" s="85"/>
      <c r="HZ83" s="85"/>
      <c r="IA83" s="85"/>
      <c r="IB83" s="85"/>
      <c r="IC83" s="85"/>
      <c r="ID83" s="85"/>
      <c r="IE83" s="85"/>
      <c r="IF83" s="85"/>
      <c r="IG83" s="85"/>
      <c r="IH83" s="85"/>
      <c r="II83" s="85"/>
      <c r="IJ83" s="85"/>
      <c r="IK83" s="85"/>
      <c r="IL83" s="85"/>
      <c r="IM83" s="85"/>
      <c r="IN83" s="85"/>
      <c r="IO83" s="85"/>
      <c r="IP83" s="85"/>
      <c r="IQ83" s="85"/>
      <c r="IR83" s="85"/>
      <c r="IS83" s="85"/>
      <c r="IT83" s="85"/>
    </row>
    <row r="84" spans="1:254" ht="11.25" customHeight="1" x14ac:dyDescent="0.25">
      <c r="B84" s="16" t="s">
        <v>36</v>
      </c>
      <c r="C84" s="17"/>
      <c r="D84" s="17"/>
      <c r="E84" s="17"/>
      <c r="F84" s="18"/>
      <c r="G84" s="19">
        <f>SUM(G82:G83)</f>
        <v>380000</v>
      </c>
    </row>
    <row r="85" spans="1:254" ht="11.25" customHeight="1" x14ac:dyDescent="0.25">
      <c r="B85" s="36"/>
      <c r="C85" s="36"/>
      <c r="D85" s="36"/>
      <c r="E85" s="36"/>
      <c r="F85" s="37"/>
      <c r="G85" s="37"/>
    </row>
    <row r="86" spans="1:254" ht="11.25" customHeight="1" x14ac:dyDescent="0.25">
      <c r="B86" s="38" t="s">
        <v>37</v>
      </c>
      <c r="C86" s="39"/>
      <c r="D86" s="39"/>
      <c r="E86" s="39"/>
      <c r="F86" s="39"/>
      <c r="G86" s="40">
        <f>G41+G46+G56+G78+G84</f>
        <v>4213156.6100000003</v>
      </c>
    </row>
    <row r="87" spans="1:254" s="1" customFormat="1" ht="11.25" customHeight="1" x14ac:dyDescent="0.25">
      <c r="B87" s="41" t="s">
        <v>38</v>
      </c>
      <c r="C87" s="22"/>
      <c r="D87" s="22"/>
      <c r="E87" s="22"/>
      <c r="F87" s="22"/>
      <c r="G87" s="42">
        <f>G86*0.05</f>
        <v>210657.83050000004</v>
      </c>
    </row>
    <row r="88" spans="1:254" s="1" customFormat="1" ht="11.25" customHeight="1" x14ac:dyDescent="0.25">
      <c r="B88" s="43" t="s">
        <v>39</v>
      </c>
      <c r="C88" s="21"/>
      <c r="D88" s="21"/>
      <c r="E88" s="21"/>
      <c r="F88" s="21"/>
      <c r="G88" s="44">
        <f>G87+G86</f>
        <v>4423814.4405000005</v>
      </c>
    </row>
    <row r="89" spans="1:254" s="1" customFormat="1" ht="11.25" customHeight="1" x14ac:dyDescent="0.25">
      <c r="B89" s="41" t="s">
        <v>40</v>
      </c>
      <c r="C89" s="22"/>
      <c r="D89" s="22"/>
      <c r="E89" s="22"/>
      <c r="F89" s="22"/>
      <c r="G89" s="42">
        <f>G12</f>
        <v>5980000</v>
      </c>
    </row>
    <row r="90" spans="1:254" s="1" customFormat="1" ht="11.25" customHeight="1" x14ac:dyDescent="0.25">
      <c r="B90" s="45" t="s">
        <v>41</v>
      </c>
      <c r="C90" s="46"/>
      <c r="D90" s="46"/>
      <c r="E90" s="46"/>
      <c r="F90" s="46"/>
      <c r="G90" s="47">
        <f>G89-G88</f>
        <v>1556185.5594999995</v>
      </c>
    </row>
    <row r="91" spans="1:254" ht="11.25" customHeight="1" x14ac:dyDescent="0.25">
      <c r="A91"/>
      <c r="B91" s="34" t="s">
        <v>42</v>
      </c>
      <c r="C91" s="35"/>
      <c r="D91" s="35"/>
      <c r="E91" s="35"/>
      <c r="F91" s="35"/>
      <c r="G91" s="30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</row>
    <row r="92" spans="1:254" ht="11.25" customHeight="1" thickBot="1" x14ac:dyDescent="0.3">
      <c r="A92"/>
      <c r="B92" s="48"/>
      <c r="C92" s="35"/>
      <c r="D92" s="35"/>
      <c r="E92" s="35"/>
      <c r="F92" s="35"/>
      <c r="G92" s="30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</row>
    <row r="93" spans="1:254" ht="11.25" customHeight="1" x14ac:dyDescent="0.25">
      <c r="A93"/>
      <c r="B93" s="60" t="s">
        <v>43</v>
      </c>
      <c r="C93" s="61"/>
      <c r="D93" s="61"/>
      <c r="E93" s="61"/>
      <c r="F93" s="62"/>
      <c r="G93" s="30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</row>
    <row r="94" spans="1:254" ht="11.25" customHeight="1" x14ac:dyDescent="0.25">
      <c r="A94"/>
      <c r="B94" s="63" t="s">
        <v>44</v>
      </c>
      <c r="C94" s="32"/>
      <c r="D94" s="32"/>
      <c r="E94" s="32"/>
      <c r="F94" s="64"/>
      <c r="G94" s="30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</row>
    <row r="95" spans="1:254" ht="11.25" customHeight="1" x14ac:dyDescent="0.25">
      <c r="A95"/>
      <c r="B95" s="63" t="s">
        <v>45</v>
      </c>
      <c r="C95" s="32"/>
      <c r="D95" s="32"/>
      <c r="E95" s="32"/>
      <c r="F95" s="64"/>
      <c r="G95" s="30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</row>
    <row r="96" spans="1:254" ht="11.25" customHeight="1" x14ac:dyDescent="0.25">
      <c r="A96"/>
      <c r="B96" s="63" t="s">
        <v>130</v>
      </c>
      <c r="C96" s="32"/>
      <c r="D96" s="32"/>
      <c r="E96" s="32"/>
      <c r="F96" s="64"/>
      <c r="G96" s="30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</row>
    <row r="97" spans="2:7" customFormat="1" ht="11.25" customHeight="1" x14ac:dyDescent="0.25">
      <c r="B97" s="63" t="s">
        <v>46</v>
      </c>
      <c r="C97" s="32"/>
      <c r="D97" s="32"/>
      <c r="E97" s="32"/>
      <c r="F97" s="64"/>
      <c r="G97" s="30"/>
    </row>
    <row r="98" spans="2:7" customFormat="1" ht="11.25" customHeight="1" x14ac:dyDescent="0.25">
      <c r="B98" s="63" t="s">
        <v>47</v>
      </c>
      <c r="C98" s="32"/>
      <c r="D98" s="32"/>
      <c r="E98" s="32"/>
      <c r="F98" s="64"/>
      <c r="G98" s="30"/>
    </row>
    <row r="99" spans="2:7" customFormat="1" ht="11.25" customHeight="1" thickBot="1" x14ac:dyDescent="0.3">
      <c r="B99" s="65" t="s">
        <v>48</v>
      </c>
      <c r="C99" s="66"/>
      <c r="D99" s="66"/>
      <c r="E99" s="66"/>
      <c r="F99" s="67"/>
      <c r="G99" s="30"/>
    </row>
    <row r="100" spans="2:7" customFormat="1" ht="11.25" customHeight="1" x14ac:dyDescent="0.25">
      <c r="B100" s="58"/>
      <c r="C100" s="32"/>
      <c r="D100" s="32"/>
      <c r="E100" s="32"/>
      <c r="F100" s="32"/>
      <c r="G100" s="30"/>
    </row>
    <row r="101" spans="2:7" customFormat="1" ht="11.25" customHeight="1" thickBot="1" x14ac:dyDescent="0.3">
      <c r="B101" s="112" t="s">
        <v>49</v>
      </c>
      <c r="C101" s="113"/>
      <c r="D101" s="57"/>
      <c r="E101" s="23"/>
      <c r="F101" s="23"/>
      <c r="G101" s="30"/>
    </row>
    <row r="102" spans="2:7" customFormat="1" ht="11.25" customHeight="1" x14ac:dyDescent="0.25">
      <c r="B102" s="50" t="s">
        <v>35</v>
      </c>
      <c r="C102" s="24" t="s">
        <v>50</v>
      </c>
      <c r="D102" s="51" t="s">
        <v>51</v>
      </c>
      <c r="E102" s="23"/>
      <c r="F102" s="23"/>
      <c r="G102" s="30"/>
    </row>
    <row r="103" spans="2:7" customFormat="1" ht="11.25" customHeight="1" x14ac:dyDescent="0.25">
      <c r="B103" s="52" t="s">
        <v>52</v>
      </c>
      <c r="C103" s="25">
        <f>+G41</f>
        <v>1288000</v>
      </c>
      <c r="D103" s="53">
        <f>(C103/C109)</f>
        <v>0.29115145251309954</v>
      </c>
      <c r="E103" s="23"/>
      <c r="F103" s="23"/>
      <c r="G103" s="30"/>
    </row>
    <row r="104" spans="2:7" customFormat="1" ht="11.25" customHeight="1" x14ac:dyDescent="0.25">
      <c r="B104" s="52" t="s">
        <v>53</v>
      </c>
      <c r="C104" s="26">
        <v>0</v>
      </c>
      <c r="D104" s="53">
        <v>0</v>
      </c>
      <c r="E104" s="23"/>
      <c r="F104" s="23"/>
      <c r="G104" s="30"/>
    </row>
    <row r="105" spans="2:7" customFormat="1" ht="11.25" customHeight="1" x14ac:dyDescent="0.25">
      <c r="B105" s="52" t="s">
        <v>54</v>
      </c>
      <c r="C105" s="25">
        <f>+G56</f>
        <v>811451.66</v>
      </c>
      <c r="D105" s="53">
        <f>(C105/C109)</f>
        <v>0.18342805081767533</v>
      </c>
      <c r="E105" s="23"/>
      <c r="F105" s="23"/>
      <c r="G105" s="30"/>
    </row>
    <row r="106" spans="2:7" customFormat="1" ht="11.25" customHeight="1" x14ac:dyDescent="0.25">
      <c r="B106" s="52" t="s">
        <v>27</v>
      </c>
      <c r="C106" s="25">
        <f>+G78</f>
        <v>1733704.95</v>
      </c>
      <c r="D106" s="53">
        <f>(C106/C109)</f>
        <v>0.39190272858823805</v>
      </c>
      <c r="E106" s="23"/>
      <c r="F106" s="23"/>
      <c r="G106" s="30"/>
    </row>
    <row r="107" spans="2:7" customFormat="1" ht="11.25" customHeight="1" x14ac:dyDescent="0.25">
      <c r="B107" s="52" t="s">
        <v>55</v>
      </c>
      <c r="C107" s="27">
        <f>+G84</f>
        <v>380000</v>
      </c>
      <c r="D107" s="53">
        <f>(C107/C109)</f>
        <v>8.5898720461939318E-2</v>
      </c>
      <c r="E107" s="29"/>
      <c r="F107" s="29"/>
      <c r="G107" s="30"/>
    </row>
    <row r="108" spans="2:7" customFormat="1" ht="11.25" customHeight="1" x14ac:dyDescent="0.25">
      <c r="B108" s="52" t="s">
        <v>56</v>
      </c>
      <c r="C108" s="27">
        <f>+G87</f>
        <v>210657.83050000004</v>
      </c>
      <c r="D108" s="53">
        <f>(C108/C109)</f>
        <v>4.7619047619047623E-2</v>
      </c>
      <c r="E108" s="29"/>
      <c r="F108" s="29"/>
      <c r="G108" s="30"/>
    </row>
    <row r="109" spans="2:7" customFormat="1" ht="11.25" customHeight="1" thickBot="1" x14ac:dyDescent="0.3">
      <c r="B109" s="54" t="s">
        <v>57</v>
      </c>
      <c r="C109" s="55">
        <f>SUM(C103:C108)</f>
        <v>4423814.4405000005</v>
      </c>
      <c r="D109" s="56">
        <f>SUM(D103:D108)</f>
        <v>0.99999999999999989</v>
      </c>
      <c r="E109" s="29"/>
      <c r="F109" s="29"/>
      <c r="G109" s="30"/>
    </row>
    <row r="110" spans="2:7" customFormat="1" ht="11.25" customHeight="1" x14ac:dyDescent="0.25">
      <c r="B110" s="48"/>
      <c r="C110" s="35"/>
      <c r="D110" s="35"/>
      <c r="E110" s="35"/>
      <c r="F110" s="35"/>
      <c r="G110" s="30"/>
    </row>
    <row r="111" spans="2:7" customFormat="1" ht="11.25" customHeight="1" x14ac:dyDescent="0.25">
      <c r="B111" s="49"/>
      <c r="C111" s="35"/>
      <c r="D111" s="35"/>
      <c r="E111" s="35"/>
      <c r="F111" s="35"/>
      <c r="G111" s="30"/>
    </row>
    <row r="112" spans="2:7" customFormat="1" ht="11.25" customHeight="1" thickBot="1" x14ac:dyDescent="0.3">
      <c r="B112" s="69"/>
      <c r="C112" s="70" t="s">
        <v>131</v>
      </c>
      <c r="D112" s="71"/>
      <c r="E112" s="72"/>
      <c r="F112" s="28"/>
      <c r="G112" s="30"/>
    </row>
    <row r="113" spans="2:7" customFormat="1" ht="11.25" customHeight="1" x14ac:dyDescent="0.25">
      <c r="B113" s="73" t="s">
        <v>125</v>
      </c>
      <c r="C113" s="108">
        <v>24000</v>
      </c>
      <c r="D113" s="108">
        <v>26000</v>
      </c>
      <c r="E113" s="109">
        <v>28000</v>
      </c>
      <c r="F113" s="68"/>
      <c r="G113" s="31"/>
    </row>
    <row r="114" spans="2:7" customFormat="1" ht="11.25" customHeight="1" thickBot="1" x14ac:dyDescent="0.3">
      <c r="B114" s="54" t="s">
        <v>122</v>
      </c>
      <c r="C114" s="55">
        <f>(G88/C113)</f>
        <v>184.32560168750001</v>
      </c>
      <c r="D114" s="55">
        <f>(G88/D113)</f>
        <v>170.14670925000001</v>
      </c>
      <c r="E114" s="74">
        <f>(G88/E113)</f>
        <v>157.99337287500001</v>
      </c>
      <c r="F114" s="68"/>
      <c r="G114" s="31"/>
    </row>
    <row r="115" spans="2:7" customFormat="1" ht="11.25" customHeight="1" x14ac:dyDescent="0.25">
      <c r="B115" s="59" t="s">
        <v>58</v>
      </c>
      <c r="C115" s="32"/>
      <c r="D115" s="32"/>
      <c r="E115" s="32"/>
      <c r="F115" s="32"/>
      <c r="G115" s="32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GUARDA</vt:lpstr>
      <vt:lpstr>'ZAPALLO GUARDA'!Área_de_impresión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2022-01-19T13:09:36Z</cp:lastPrinted>
  <dcterms:created xsi:type="dcterms:W3CDTF">2020-11-27T12:49:26Z</dcterms:created>
  <dcterms:modified xsi:type="dcterms:W3CDTF">2023-02-15T13:49:02Z</dcterms:modified>
</cp:coreProperties>
</file>